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Табл 1_исп бюд обязат" sheetId="1" r:id="rId1"/>
    <sheet name="Табл 2_Оценка эф.прогр." sheetId="2" r:id="rId2"/>
    <sheet name="Лист3" sheetId="3" r:id="rId3"/>
  </sheets>
  <definedNames>
    <definedName name="_xlnm.Print_Titles" localSheetId="0">'Табл 1_исп бюд обязат'!$3:$5</definedName>
    <definedName name="_xlnm.Print_Titles" localSheetId="1">'Табл 2_Оценка эф.прогр.'!$3:$5</definedName>
  </definedNames>
  <calcPr calcId="145621"/>
</workbook>
</file>

<file path=xl/calcChain.xml><?xml version="1.0" encoding="utf-8"?>
<calcChain xmlns="http://schemas.openxmlformats.org/spreadsheetml/2006/main">
  <c r="I128" i="2" l="1"/>
  <c r="H128" i="2"/>
  <c r="I127" i="2"/>
  <c r="H127" i="2"/>
  <c r="I126" i="2"/>
  <c r="H126" i="2"/>
  <c r="I97" i="2"/>
  <c r="H97" i="2"/>
  <c r="I74" i="2" l="1"/>
  <c r="H74" i="2"/>
  <c r="I72" i="2"/>
  <c r="H72" i="2"/>
  <c r="I71" i="2"/>
  <c r="I70" i="2"/>
  <c r="I69" i="2"/>
  <c r="H69" i="2"/>
  <c r="I68" i="2"/>
  <c r="H68" i="2"/>
  <c r="I62" i="2"/>
  <c r="H62" i="2"/>
  <c r="I61" i="2"/>
  <c r="H61" i="2"/>
  <c r="I60" i="2"/>
  <c r="H60" i="2"/>
  <c r="I59" i="2"/>
  <c r="H59" i="2"/>
  <c r="I47" i="2"/>
  <c r="F11" i="2" l="1"/>
  <c r="G11" i="2"/>
  <c r="G107" i="1"/>
  <c r="G110" i="1"/>
  <c r="F110" i="1"/>
  <c r="E110" i="1"/>
  <c r="F107" i="1"/>
  <c r="E107" i="1"/>
  <c r="H110" i="1" l="1"/>
  <c r="H107" i="1"/>
  <c r="G144" i="2"/>
  <c r="F144" i="2"/>
  <c r="G133" i="2"/>
  <c r="H133" i="2" s="1"/>
  <c r="F133" i="2"/>
  <c r="G125" i="2"/>
  <c r="F125" i="2"/>
  <c r="G113" i="2"/>
  <c r="F113" i="2"/>
  <c r="G111" i="2"/>
  <c r="F111" i="2"/>
  <c r="G104" i="2"/>
  <c r="F104" i="2"/>
  <c r="G98" i="2"/>
  <c r="F98" i="2"/>
  <c r="G93" i="2"/>
  <c r="F93" i="2"/>
  <c r="G88" i="2"/>
  <c r="F88" i="2"/>
  <c r="G84" i="2"/>
  <c r="F84" i="2"/>
  <c r="G80" i="2"/>
  <c r="F80" i="2"/>
  <c r="F75" i="2"/>
  <c r="F56" i="2"/>
  <c r="G75" i="2"/>
  <c r="G58" i="2"/>
  <c r="F58" i="2"/>
  <c r="G56" i="2"/>
  <c r="G54" i="2"/>
  <c r="F54" i="2"/>
  <c r="G41" i="2"/>
  <c r="F41" i="2"/>
  <c r="G37" i="2"/>
  <c r="F37" i="2"/>
  <c r="G33" i="2"/>
  <c r="F33" i="2"/>
  <c r="F28" i="2"/>
  <c r="G28" i="2"/>
  <c r="G25" i="2"/>
  <c r="H25" i="2" s="1"/>
  <c r="F25" i="2"/>
  <c r="G22" i="2"/>
  <c r="F22" i="2"/>
  <c r="G18" i="2"/>
  <c r="H18" i="2" s="1"/>
  <c r="F18" i="2"/>
  <c r="G16" i="2"/>
  <c r="G145" i="2" s="1"/>
  <c r="F16" i="2"/>
  <c r="F145" i="2" s="1"/>
  <c r="I125" i="2"/>
  <c r="I113" i="2"/>
  <c r="H145" i="2" l="1"/>
  <c r="I145" i="2"/>
  <c r="H93" i="2"/>
  <c r="H16" i="2"/>
  <c r="I16" i="2"/>
  <c r="I88" i="2"/>
  <c r="I111" i="2"/>
  <c r="H125" i="2"/>
  <c r="I144" i="2"/>
  <c r="I54" i="2"/>
  <c r="I133" i="2"/>
  <c r="I18" i="2"/>
  <c r="H144" i="2"/>
  <c r="I104" i="2"/>
  <c r="I75" i="2"/>
  <c r="H75" i="2"/>
  <c r="I25" i="2"/>
  <c r="I22" i="2"/>
  <c r="H22" i="2"/>
  <c r="I80" i="2"/>
  <c r="I56" i="2"/>
  <c r="I58" i="2"/>
  <c r="H113" i="2"/>
  <c r="H111" i="2"/>
  <c r="H104" i="2"/>
  <c r="H80" i="2"/>
  <c r="H56" i="2"/>
  <c r="H54" i="2"/>
  <c r="I11" i="2"/>
  <c r="H11" i="2"/>
  <c r="H6" i="2"/>
  <c r="H7" i="2"/>
  <c r="H8" i="2"/>
  <c r="H9" i="2"/>
  <c r="H10" i="2"/>
  <c r="I84" i="2" l="1"/>
  <c r="H84" i="2"/>
  <c r="H58" i="2"/>
  <c r="H129" i="2"/>
  <c r="I129" i="2"/>
  <c r="H130" i="2"/>
  <c r="I130" i="2"/>
  <c r="H131" i="2"/>
  <c r="I131" i="2"/>
  <c r="H132" i="2"/>
  <c r="I132" i="2"/>
  <c r="H134" i="2"/>
  <c r="I134" i="2"/>
  <c r="H135" i="2"/>
  <c r="I135" i="2"/>
  <c r="H136" i="2"/>
  <c r="H137" i="2"/>
  <c r="I137" i="2"/>
  <c r="H138" i="2"/>
  <c r="I138" i="2"/>
  <c r="H139" i="2"/>
  <c r="I139" i="2"/>
  <c r="H140" i="2"/>
  <c r="I140" i="2"/>
  <c r="H141" i="2"/>
  <c r="I141" i="2"/>
  <c r="H142" i="2"/>
  <c r="I142" i="2"/>
  <c r="H143" i="2"/>
  <c r="I143" i="2"/>
  <c r="I124" i="2"/>
  <c r="H120" i="2"/>
  <c r="I120" i="2"/>
  <c r="H121" i="2"/>
  <c r="I121" i="2"/>
  <c r="H122" i="2"/>
  <c r="I122" i="2"/>
  <c r="H123" i="2"/>
  <c r="I123" i="2"/>
  <c r="H124" i="2"/>
  <c r="I118" i="2"/>
  <c r="I117" i="2"/>
  <c r="I116" i="2"/>
  <c r="I115" i="2"/>
  <c r="H119" i="2"/>
  <c r="I119" i="2"/>
  <c r="H118" i="2"/>
  <c r="H117" i="2"/>
  <c r="H115" i="2"/>
  <c r="H116" i="2"/>
  <c r="H114" i="2"/>
  <c r="I114" i="2"/>
  <c r="H112" i="2"/>
  <c r="I112" i="2"/>
  <c r="H105" i="2"/>
  <c r="I105" i="2"/>
  <c r="H106" i="2"/>
  <c r="I106" i="2"/>
  <c r="H107" i="2"/>
  <c r="I107" i="2"/>
  <c r="I108" i="2"/>
  <c r="H109" i="2"/>
  <c r="I109" i="2"/>
  <c r="I110" i="2"/>
  <c r="H103" i="2"/>
  <c r="I103" i="2"/>
  <c r="H102" i="2"/>
  <c r="I102" i="2"/>
  <c r="I101" i="2"/>
  <c r="H101" i="2"/>
  <c r="H100" i="2"/>
  <c r="I100" i="2"/>
  <c r="H99" i="2"/>
  <c r="I99" i="2"/>
  <c r="H96" i="2"/>
  <c r="I96" i="2"/>
  <c r="H94" i="2"/>
  <c r="I94" i="2"/>
  <c r="H95" i="2"/>
  <c r="I95" i="2"/>
  <c r="H92" i="2"/>
  <c r="I92" i="2"/>
  <c r="H91" i="2"/>
  <c r="H90" i="2"/>
  <c r="I89" i="2"/>
  <c r="H89" i="2"/>
  <c r="H86" i="2"/>
  <c r="I86" i="2"/>
  <c r="H87" i="2"/>
  <c r="I87" i="2"/>
  <c r="I85" i="2"/>
  <c r="H85" i="2"/>
  <c r="H83" i="2"/>
  <c r="I83" i="2"/>
  <c r="H82" i="2"/>
  <c r="I82" i="2"/>
  <c r="H81" i="2"/>
  <c r="I81" i="2"/>
  <c r="H76" i="2"/>
  <c r="I76" i="2"/>
  <c r="H77" i="2"/>
  <c r="I77" i="2"/>
  <c r="H78" i="2"/>
  <c r="I78" i="2"/>
  <c r="H79" i="2"/>
  <c r="I79" i="2"/>
  <c r="I67" i="2"/>
  <c r="H67" i="2"/>
  <c r="H63" i="2"/>
  <c r="I63" i="2"/>
  <c r="H64" i="2"/>
  <c r="I64" i="2"/>
  <c r="H65" i="2"/>
  <c r="I65" i="2"/>
  <c r="H66" i="2"/>
  <c r="I66" i="2"/>
  <c r="H73" i="2"/>
  <c r="I73" i="2"/>
  <c r="H88" i="2" l="1"/>
  <c r="H57" i="2"/>
  <c r="I57" i="2"/>
  <c r="H55" i="2"/>
  <c r="I55" i="2"/>
  <c r="I51" i="2"/>
  <c r="I45" i="2"/>
  <c r="I53" i="2"/>
  <c r="I52" i="2"/>
  <c r="I50" i="2"/>
  <c r="I49" i="2"/>
  <c r="I46" i="2"/>
  <c r="I44" i="2"/>
  <c r="I43" i="2"/>
  <c r="I42" i="2"/>
  <c r="H38" i="2"/>
  <c r="I38" i="2"/>
  <c r="H39" i="2"/>
  <c r="I39" i="2"/>
  <c r="H40" i="2"/>
  <c r="I40" i="2"/>
  <c r="H34" i="2"/>
  <c r="I34" i="2"/>
  <c r="H35" i="2"/>
  <c r="I35" i="2"/>
  <c r="H36" i="2"/>
  <c r="I36" i="2"/>
  <c r="H29" i="2"/>
  <c r="I29" i="2"/>
  <c r="H30" i="2"/>
  <c r="I30" i="2"/>
  <c r="H31" i="2"/>
  <c r="I31" i="2"/>
  <c r="H32" i="2"/>
  <c r="I32" i="2"/>
  <c r="I27" i="2"/>
  <c r="I26" i="2"/>
  <c r="H24" i="2"/>
  <c r="I24" i="2"/>
  <c r="H23" i="2"/>
  <c r="I23" i="2"/>
  <c r="H20" i="2"/>
  <c r="I20" i="2"/>
  <c r="H21" i="2"/>
  <c r="I21" i="2"/>
  <c r="I19" i="2"/>
  <c r="H19" i="2"/>
  <c r="H17" i="2"/>
  <c r="I17" i="2"/>
  <c r="H15" i="2"/>
  <c r="I15" i="2"/>
  <c r="H14" i="2"/>
  <c r="I14" i="2"/>
  <c r="H12" i="2"/>
  <c r="I12" i="2"/>
  <c r="I6" i="2"/>
  <c r="I7" i="2"/>
  <c r="I8" i="2"/>
  <c r="I9" i="2"/>
  <c r="I10" i="2"/>
  <c r="I93" i="2" l="1"/>
  <c r="I28" i="2"/>
  <c r="H28" i="2"/>
  <c r="H37" i="1"/>
  <c r="H38" i="1"/>
  <c r="H40" i="1"/>
  <c r="H41" i="1"/>
  <c r="H42" i="1"/>
  <c r="H45" i="1"/>
  <c r="H46" i="1"/>
  <c r="H47" i="1"/>
  <c r="H49" i="1"/>
  <c r="H50" i="1"/>
  <c r="H51" i="1"/>
  <c r="H54" i="1"/>
  <c r="H56" i="1"/>
  <c r="H57" i="1"/>
  <c r="H59" i="1"/>
  <c r="H62" i="1"/>
  <c r="H63" i="1"/>
  <c r="H65" i="1"/>
  <c r="H66" i="1"/>
  <c r="H68" i="1"/>
  <c r="H69" i="1"/>
  <c r="H70" i="1"/>
  <c r="H75" i="1"/>
  <c r="H76" i="1"/>
  <c r="H78" i="1"/>
  <c r="H79" i="1"/>
  <c r="H81" i="1"/>
  <c r="H82" i="1"/>
  <c r="H87" i="1"/>
  <c r="H88" i="1"/>
  <c r="H90" i="1"/>
  <c r="H91" i="1"/>
  <c r="H93" i="1"/>
  <c r="H94" i="1"/>
  <c r="H99" i="1"/>
  <c r="H100" i="1"/>
  <c r="H102" i="1"/>
  <c r="H103" i="1"/>
  <c r="H105" i="1"/>
  <c r="H33" i="1"/>
  <c r="H34" i="1"/>
  <c r="H35" i="1"/>
  <c r="H30" i="1"/>
  <c r="H31" i="1"/>
  <c r="H27" i="1"/>
  <c r="H28" i="1"/>
  <c r="H24" i="1"/>
  <c r="H21" i="1"/>
  <c r="H22" i="1"/>
  <c r="H23" i="1"/>
  <c r="H18" i="1"/>
  <c r="H10" i="1"/>
  <c r="H11" i="1"/>
  <c r="H13" i="1"/>
  <c r="H14" i="1"/>
  <c r="F97" i="1"/>
  <c r="G97" i="1"/>
  <c r="E97" i="1"/>
  <c r="F96" i="1"/>
  <c r="G96" i="1"/>
  <c r="E96" i="1"/>
  <c r="F104" i="1"/>
  <c r="G104" i="1"/>
  <c r="E104" i="1"/>
  <c r="F101" i="1"/>
  <c r="G101" i="1"/>
  <c r="E101" i="1"/>
  <c r="F98" i="1"/>
  <c r="G98" i="1"/>
  <c r="E98" i="1"/>
  <c r="F85" i="1"/>
  <c r="G85" i="1"/>
  <c r="E85" i="1"/>
  <c r="F84" i="1"/>
  <c r="G84" i="1"/>
  <c r="E84" i="1"/>
  <c r="F92" i="1"/>
  <c r="G92" i="1"/>
  <c r="E92" i="1"/>
  <c r="F89" i="1"/>
  <c r="G89" i="1"/>
  <c r="E89" i="1"/>
  <c r="F86" i="1"/>
  <c r="G86" i="1"/>
  <c r="E86" i="1"/>
  <c r="H92" i="1" l="1"/>
  <c r="F95" i="1"/>
  <c r="H98" i="1"/>
  <c r="H97" i="1"/>
  <c r="H104" i="1"/>
  <c r="E95" i="1"/>
  <c r="F83" i="1"/>
  <c r="E83" i="1"/>
  <c r="H85" i="1"/>
  <c r="G95" i="1"/>
  <c r="H95" i="1" s="1"/>
  <c r="H86" i="1"/>
  <c r="G83" i="1"/>
  <c r="H96" i="1"/>
  <c r="H89" i="1"/>
  <c r="H101" i="1"/>
  <c r="I98" i="2"/>
  <c r="H98" i="2"/>
  <c r="I33" i="2"/>
  <c r="H33" i="2"/>
  <c r="H84" i="1"/>
  <c r="H16" i="1"/>
  <c r="H17" i="1"/>
  <c r="F73" i="1"/>
  <c r="G73" i="1"/>
  <c r="E73" i="1"/>
  <c r="F72" i="1"/>
  <c r="G72" i="1"/>
  <c r="E72" i="1"/>
  <c r="F80" i="1"/>
  <c r="G80" i="1"/>
  <c r="E80" i="1"/>
  <c r="F77" i="1"/>
  <c r="G77" i="1"/>
  <c r="E77" i="1"/>
  <c r="F74" i="1"/>
  <c r="G74" i="1"/>
  <c r="E74" i="1"/>
  <c r="F48" i="1"/>
  <c r="G48" i="1"/>
  <c r="E48" i="1"/>
  <c r="E71" i="1" l="1"/>
  <c r="H83" i="1"/>
  <c r="H80" i="1"/>
  <c r="H74" i="1"/>
  <c r="H73" i="1"/>
  <c r="H48" i="1"/>
  <c r="H72" i="1"/>
  <c r="I37" i="2"/>
  <c r="H37" i="2"/>
  <c r="H77" i="1"/>
  <c r="F71" i="1"/>
  <c r="G71" i="1"/>
  <c r="F36" i="1"/>
  <c r="G36" i="1"/>
  <c r="E36" i="1"/>
  <c r="H25" i="1"/>
  <c r="H36" i="1" l="1"/>
  <c r="H71" i="1"/>
  <c r="I41" i="2"/>
  <c r="H41" i="2"/>
  <c r="E7" i="1"/>
  <c r="F7" i="1"/>
  <c r="F108" i="1" s="1"/>
  <c r="G7" i="1"/>
  <c r="E8" i="1"/>
  <c r="E109" i="1" s="1"/>
  <c r="F8" i="1"/>
  <c r="F109" i="1" s="1"/>
  <c r="G8" i="1"/>
  <c r="E9" i="1"/>
  <c r="F9" i="1"/>
  <c r="G9" i="1"/>
  <c r="F111" i="1" l="1"/>
  <c r="E108" i="1"/>
  <c r="E111" i="1" s="1"/>
  <c r="E6" i="1"/>
  <c r="H7" i="1"/>
  <c r="G108" i="1"/>
  <c r="H8" i="1"/>
  <c r="G109" i="1"/>
  <c r="H109" i="1" s="1"/>
  <c r="H9" i="1"/>
  <c r="G6" i="1"/>
  <c r="F6" i="1"/>
  <c r="H108" i="1" l="1"/>
  <c r="G111" i="1"/>
  <c r="H111" i="1" s="1"/>
  <c r="H6" i="1"/>
  <c r="G58" i="1"/>
  <c r="F58" i="1"/>
  <c r="E58" i="1"/>
  <c r="H58" i="1" l="1"/>
  <c r="E52" i="1"/>
  <c r="G52" i="1"/>
  <c r="F52" i="1"/>
  <c r="H52" i="1" l="1"/>
  <c r="G67" i="1"/>
  <c r="F67" i="1"/>
  <c r="E67" i="1"/>
  <c r="G64" i="1"/>
  <c r="F64" i="1"/>
  <c r="E64" i="1"/>
  <c r="G61" i="1"/>
  <c r="F61" i="1"/>
  <c r="E61" i="1"/>
  <c r="G43" i="1"/>
  <c r="F43" i="1"/>
  <c r="E43" i="1"/>
  <c r="G39" i="1"/>
  <c r="F39" i="1"/>
  <c r="E39" i="1"/>
  <c r="G32" i="1"/>
  <c r="F32" i="1"/>
  <c r="E32" i="1"/>
  <c r="G29" i="1"/>
  <c r="F29" i="1"/>
  <c r="E29" i="1"/>
  <c r="G26" i="1"/>
  <c r="F26" i="1"/>
  <c r="E26" i="1"/>
  <c r="G20" i="1"/>
  <c r="F20" i="1"/>
  <c r="E20" i="1"/>
  <c r="G15" i="1"/>
  <c r="F15" i="1"/>
  <c r="E15" i="1"/>
  <c r="G12" i="1"/>
  <c r="F12" i="1"/>
  <c r="E12" i="1"/>
  <c r="H12" i="1" l="1"/>
  <c r="H61" i="1"/>
  <c r="H20" i="1"/>
  <c r="H39" i="1"/>
  <c r="H67" i="1"/>
  <c r="H15" i="1"/>
  <c r="H29" i="1"/>
  <c r="H32" i="1"/>
  <c r="H64" i="1"/>
  <c r="H26" i="1"/>
  <c r="H43" i="1"/>
</calcChain>
</file>

<file path=xl/sharedStrings.xml><?xml version="1.0" encoding="utf-8"?>
<sst xmlns="http://schemas.openxmlformats.org/spreadsheetml/2006/main" count="491" uniqueCount="288">
  <si>
    <t xml:space="preserve">Наименование </t>
  </si>
  <si>
    <t>Основание - нормативный акт об утверждении отчета</t>
  </si>
  <si>
    <t>Финансирование, тыс. руб.</t>
  </si>
  <si>
    <t>Адресная программа города Покачи по ликвидации и расселению приспособленных для проживания строений на период 2013-2014 годы</t>
  </si>
  <si>
    <t>Постановление администрации города от 20.01.2015 № 34</t>
  </si>
  <si>
    <t xml:space="preserve">средства ХМАО-Югры </t>
  </si>
  <si>
    <t xml:space="preserve">средства местного бюджета  </t>
  </si>
  <si>
    <t>Муниципальная программа "Проведение капитального ремонта многоквартирных домов города Покачи на 2013-2018 годы"</t>
  </si>
  <si>
    <t>Постановление администрации города от 02.02.2015 №113</t>
  </si>
  <si>
    <t>местный бюджет</t>
  </si>
  <si>
    <t>Муниципальная программа "Электронная администрация г. Покачи на 2011-2015 годы"</t>
  </si>
  <si>
    <t>Постановление администрации города от 13.02.2015 №211</t>
  </si>
  <si>
    <t>Муниципальная программа "Поддержка и развитие малого и среднего предпринимательства на территории города Покачи на 2012-2015 годы"</t>
  </si>
  <si>
    <t>Постановление администрации города  от 16.02.2015 № 219</t>
  </si>
  <si>
    <t>федеральный бюджет</t>
  </si>
  <si>
    <t>Муниципальная программа "Природоохранные мероприятия города Покачи на 2012-2015 годы"</t>
  </si>
  <si>
    <t>Постановление администрации города от 18.02.15 № 237</t>
  </si>
  <si>
    <t>Муниципальная программа "Управление и распоряжение имуществом, находящимся в собственности города Покачи и земельными участками, государственная собственность на которые не разграничена на 2014-2020 годы"</t>
  </si>
  <si>
    <t>Постановление администрации города от 18.02.2015 №243</t>
  </si>
  <si>
    <t>Муниципальная программа "Обеспечение условий для развития физической культуры и массового спорта в городе Покачи на 2014-2016 годы"</t>
  </si>
  <si>
    <t>Постановление администрации города от 17.02.2015 №227</t>
  </si>
  <si>
    <t>Муниципальная программа "Разработка документов градостроительного регулирования города Покачи на 2013-2015 годы"</t>
  </si>
  <si>
    <t>Постановление администрации города от 10.02.2015 №160</t>
  </si>
  <si>
    <t>Муниципальная программа"Организация отдыха детей города Покачи в каникулярное время на 2013-2015 годы"</t>
  </si>
  <si>
    <t>Постановление администрации города от 13.02.2015 №212</t>
  </si>
  <si>
    <t xml:space="preserve">В результате реализации мероприятий муниципальной программы «Организация отдыха детей города Покачи в каникулярное время на 2013- 2015 годы» в 2014 году достигнуты следующие результаты:
-  модернизировалась система организации отдыха, занятости детей и подростков города Покачи;
-  расширилась география отдыха детей и подростков города Покачи;
-повысилось качество подготовки кадров, работающих в системе
организации отдыха;
-  появилась возможность организации дополнительных временных рабочих мест для подростков в летний период;
-стабилизировалась ситуации с правонарушениями
несовершеннолетних, сокращение преступлений подростков;
-  организован каникулярный отдых детей в осенний, весенний и летний периоды;
-  сохранилась сеть учреждений, организующих детский отдых;
-  различными формами отдыха и оздоровления охвачено 1 491 детей, в лагерях с дневным пребыванием детей в 2014 году, в возрасте от 6 до 17 лет организованным отдыхом - 1 188 ребёнка;
-  сохранился 50 % охват детей, состоящих на учёте в отделе по организации деятельности территориальной комиссии по делам несовершеннолетних и защите их прав при администрации города Покачи, в отделении по делам несовершеннолетних ОМВД России по г. Покачи.
</t>
  </si>
  <si>
    <t>внебюджетные средства (средства родителей)</t>
  </si>
  <si>
    <t>Муниципальная программа "Развитие образования в городе Покачи на 2014-2016 годы"</t>
  </si>
  <si>
    <t>Постановление администрации города от 13.02.2015 №213</t>
  </si>
  <si>
    <t xml:space="preserve">В перспективе развития отрасли «Образование» планируется обеспечение эффективного управления процессом функционирования и развития муниципальной системы образования города Покачи в условиях модернизации образования в целях обеспечения государственных гарантий и прав граждан на получение общего образования и удовлетворения потребности граждан в сфере образования, а именно:
- повышение качества образовательных услуг, предоставляемых дошкольными и общеобразовательными муниципальными образовательными учреждениями.
создание эффективно функционирующей образовательной среды в муниципалитете путем комплексной модернизации системы образования в рамках государственной программы «Развитие образования в Ханты-Мансийском автономном округе - Югре на 2014 - 2020 годы».
- введение федеральных государственных образовательных стандартов начального общего и основного общего образования в 1-5-х классах школ города. Подготовка к введению ФГОС СОО.
- оптимизация использования ресурсного потенциала муниципальной системы образования путем проведения комплекса мероприятий по совершенствованию финансово-хозяйственной деятельности, использованию кадрового потенциала, управлению образовательными учреждениями.
- укрепление и развитие учебно-материальной базы муниципальных образовательных учреждений и образовательного процесса.
</t>
  </si>
  <si>
    <t xml:space="preserve">окружной бюджет </t>
  </si>
  <si>
    <t>Муниципальная программа "Содействие развитию жилищного строительства на 2014-2020 годы" в рамках приобретения жилья" на территории города Покачи"</t>
  </si>
  <si>
    <t>Постановление администрации города от 13.02.2015 №214</t>
  </si>
  <si>
    <t>Муниципальная программа "Капитальный ремонт объектов муниципальной собственности города Покачи на 2014-2016 годы"</t>
  </si>
  <si>
    <t>Постановление администрации города от 16.02.2015 №216</t>
  </si>
  <si>
    <t>Муниципальная программа"Энергосбережение и повышение энергетической эффективности в городе Покачи на 2010-2015 годы и на перспективу до 2020 года"</t>
  </si>
  <si>
    <t>Постановление администрации города от 16.02.2015 №217</t>
  </si>
  <si>
    <t>внебюджетные ср-ва</t>
  </si>
  <si>
    <t>Муниципальная программа "Реализация молодежной политики на территории города Покачи на 2012-2014 годы"</t>
  </si>
  <si>
    <t>Постановление администрации города от 13.02.2015 №210</t>
  </si>
  <si>
    <t>В ходе реализации программы за весь период удалось достичь:
1)  активная молодежь города приняла участие в окружных, всероссийских мероприятиях;
2)  организованы городские, окружные мероприятия, акции, с целью вовлечения молодежи в социальную активную деятельность;
3)  сохранить, развивать и популяризовать КВНовское движение в городе;
4)  внедрить и реализовать инновационные молодежные проекты;
2013 - 800 000,00 рублей;
2014-1 501 000,00 рублей.
Кассовое исполнение по окончании реализации программы составило 2 501 000,00 рублей:
2012 - 200 000,00 рублей;
2013 - 800 000,00 рублей;
2014 - 1 501 000,00 рублей.
В целом, запланированные программные мероприятия, в рамках утвержденного финансирования реализованы в полном объеме.
Для достижения целей программы необходимо продолжить работу по реализации молодежной политики, проведению мероприятий.</t>
  </si>
  <si>
    <t>Муниципальная программа "Развитие транспортной системы города Покачи на 2011-2015 годы"</t>
  </si>
  <si>
    <t>Постановление администрации города от 25.02.2015 №276</t>
  </si>
  <si>
    <t>Муниципальная программа "Развитие муниципальной службы в городе Покачи на 2014-2016 годы"</t>
  </si>
  <si>
    <t>Постановление администрации города от 25.02.2015 №263</t>
  </si>
  <si>
    <t xml:space="preserve">В целях реализации единого подхода к обеспечению соблюдения муниципальными служащими антикоррупционных стандартов поведения:
1)  доведение до сведения муниципальных служащих, что они не только должны уведомлять представителя нанимателя (работодателя) об обращении к ним в целях склонения к совершению коррупционных правонарушений, но также могут предоставлять информацию обо всех ставших им известными фактах совершения коррупционных правонарушений вне зависимости от того, обращался ли к ним кто-то лично;
2)  обеспечение ознакомления под роспись муниципальных служащих, поступающих на муниципальную службу в администрации города с положениями законодательства о муниципальной службе в части соблюдения требований к служебному поведению и предотвращению возникновения конфликта интересов на муниципальной службе;
3)  проведение регулярной работы по разъяснению исполнения требований антикоррупционного законодательства муниципальным служащим, увольняющимся с муниципальной службы. Вручаем уведомление и копию Постановления Правительства Российской Федерации от 08.09.2010 №700.
</t>
  </si>
  <si>
    <t>Муниципальная программа  "Противодействие коррупции в муниципальном образовании город Покачи на 2014-2016 годы"</t>
  </si>
  <si>
    <t>Постановление администрации города от 11.03.2015 №329</t>
  </si>
  <si>
    <t>Муниципальная программа "Развитие агропромышленного комплекса, заготовки и переработки дикоросов на территории города Покачи в 2011-2013 годах и на период до 2015 года"</t>
  </si>
  <si>
    <t>Постановление администрации города от 20.02.2015 №249</t>
  </si>
  <si>
    <t xml:space="preserve">1. В целях успешного функционирования сельского хозяйства на территории города Покачи создана система оказания помощи сельскохозяйственным товаропроизводителям независимо от форм собственности в виде оказания консультационной помощи по вопросам предпринимательства в области агропромышленного комплекса, вопросам оказания финансовой помощи (субсидий) за счет средств бюджета ХМАО-Югры, местного бюджета. Так по итогам данной работы по сравнению с началом 2011 годом:
1)  увеличилось количество поголовья животных па 327% (2011 г.- 188 голов, 2014 г. -615 голов).
2)  увеличилось производство и реализация продукции животноводства местного производства:
а) молока на 132% (2011 г.- 36 тонн; 2014 г. - 47,512 тонн),
б) мясо свиньи, говядины на 695% (2011 г. - 7,8 тонн; 2014 г. - 54,226 тонн).
3)  сельхозпроизводители улучшили материально - техническую базу в результате приобретения сельхозоборудования для выращивания молодняка свиней и для доения коров. 
2.  Три крестьянских (фермерских) хозяйства занимаются производством и реализацией сельхозпродукцией на профессиональной основе и десять личных подсобных хозяйств осуществляют сельскохозяйственную деятельность на территории города Покачи.
3.  Сокращено количество безнадзорных животных на территории города на 121 животное в объеме доведенных денежных средств на данное мероприятие из бюджета ХМАО - Югры.
Анализируя сложившуюся ситуацию в сельхозпроизводстве города, можно отметить, что эффективность муниципальной программы достигнута, практически по всем показателям программы отмечена положительная динамика роста.
</t>
  </si>
  <si>
    <t>Муниципальная программа "Сохранение и развитие сферы культуры города Покачи на 2014-2016 годы"</t>
  </si>
  <si>
    <t>Постановление администрации города от 13.02.2015 №209</t>
  </si>
  <si>
    <t>Постановление администрации города от 13.02.2015 №208</t>
  </si>
  <si>
    <t>Муниципальная программа "Улучшение жилищных условий молодых семей, молодых учителей в соответствии с федеральной целевой программой "Жилище" на 2011 - 2016 и период до 2020 года на территории города Покачи"</t>
  </si>
  <si>
    <t xml:space="preserve">Постановление администрации от 13.02.2015 №206 </t>
  </si>
  <si>
    <t>Муниципальная программа"Защита населения и территории города Покачи от чрезвычайных ситуаций, совершенствование гражданской обороны,обеспечение пожарной безопасности и безопасности людей на водных объектах на период 2012-2014 г.г.</t>
  </si>
  <si>
    <t>Муниципальная программа "Профилактика правонарушений на территории муниципального образования город Покачи на 2012-2014 годы"</t>
  </si>
  <si>
    <t>Муниципальная программа "Профилактика экстремизма, гармонизация межэтнических отношений, укрепление толерантности в городе Покачи на 2012-2014 годы"</t>
  </si>
  <si>
    <t>% исполнения</t>
  </si>
  <si>
    <t xml:space="preserve">Мероприятия программы «Разработка документов градостроительного регулирования города Покачи на 2013 - 2015 годы», запланированные на 2014 год исполнены не в полном объеме.
1. По первому мероприятию «Выполнение работ по внесению изменений в генеральный план города Покачи» 19.12.2013 года состоялся открытый аукцион на право заключения контракта «Выполнения проектных работ по внесению изменений в Генеральный план города Покачи». Контракт заключен с ООО «КДМ» 09.01.2014. Сумма заключенного контракта - 854 831, 20 рублей. Контракт выполнен в полном объеме. Выполнение данных работ позволило установить проектное положение границы населенного пункта, границ территориальных зон.
2. По второму мероприятию «Разработка проектов планировки и проектов межевания территории города Покачи» 09.06.2014 состоялся открытый аукцион в электронной форме на право заключения контракта «На выполнение работ по разработке проекта планировки, совмещенного с проектом межевания 8 микрорайона города Покачи Ханты-Мансийского автономного округа - Югры».
Контракт на разработку проекта планировки, совмещенного с проектом межевания 8 микрорайона города Покачи Ханты-Мансийского автономного округа- Югры заключен с Обществом с ограниченной ответственностью «Агентство по развитию территорий «Геоника» от 21.06.2014. Цена контракта 801 798,80 руб. Контракт выполнен в полном объеме. Выполнение данных работ позволит в дальнейшем сформировать земельные участки для предоставления под индивидуальное жилищное строительство. 
3.  По третьему мероприятию «Разработка местных нормативов градостроительного проектирования» силами управления архитектуры и градостроительства администрации города Покачи разработан проект документа «Местные нормативы градостроительного проектирования города Покачи».
Проект принят решением Думы города Покачи от 18.12.2014 № 112 в первом чтении. Принято решение о внесении рабочей группой в Думу города предложений по доработке проекта до 09.02.2014.
4.  По четвертому мероприятию «Выполнение работ по внесению изменений в Правила землепользования и застройки города Покачи» работы не выполнены, в связи с тем, что выполнение данного мероприятия целесообразно только после внесения изменений в Генеральный план города Покачи, который был утвержден в декабре 2014.
5.  По пятому мероприятию «Обеспечение функций ОМС (работников управления архитектуры и градостроительства администрации города Покачи) в составе программы «Разработка документов градостроительного регулирования города Покачи на 2013-2015 годы» за счет средств местного бюджета» обеспечение функций работников управления архитектуры и градостроительства администрации города Покачи осуществлено.
</t>
  </si>
  <si>
    <t>№ п/п</t>
  </si>
  <si>
    <t>Общий результат реализации программы</t>
  </si>
  <si>
    <t xml:space="preserve">За период 2012-2014 года в рамках реализации муниципальной программы «Природоохранные мероприятия города Покачи на 2012 - 2015 годы
выполнялись следующие мероприятия по направлениям:
1. Охрана почвы и земельных ресурсов
2.  Охрана лесных ресурсов и озеленение
3.  Экологическое образование
4.  Прочие мероприятия по экологической безопасности
В рамках прочих мероприятий по экологической безопасности были выполнены мероприятие по профилактике природно-очаговых инфекций - инсектицидная и аккарицидная обработка (обработка от кровососущих) территории города и мест массового отдыха горожан. Выполнение мероприятия составляет 100%, сумма затрат за период реализации программы составила - 982 703,20 рублей. 
Результат
реализации муниципальной программы «Природоохранные мероприятия города Покачи на 2012 -2015 годы»
за 2012-2014 годы
1.  Сокращено количество территорий захламленных бытовыми отходами - восстановлены земли на территории 56 га, что составляет 81% от базового показателя.
2.  В пожароопасный период на территории города отсутствовали крупномасштабные возгорания в городских лесах.
3.  Зеленые насаждения и газоны на территории города сохранены в полном объеме.
4.  Увеличено число жителей города участвующих в мероприятиях международной экологической акции «Спасти и сохранить» на 5 человек по сравнению к базовому показателю.                                                                                                                                                                                                                                                                 На основании постановления администрации города Покачи от 06.10.2014 №1146 "Об утверждении муниципальной программы "Обеспечение экологической безопасности на территории города Покачи на 2015-2020 годы"
</t>
  </si>
  <si>
    <t xml:space="preserve">По итогам реализации программы в 2014 году достигнуты следующие результаты:
1.  Повышение общественного статуса предпринимательской деятельности и социальной ответственности субъектов малого и среднего предпринимательства.Сохранение действующих и создание новых субъектов малого и среднего предпринимательства.Увеличение количества субъектов малого и среднего предпринимательства, принявших участие в реализации муниципальной программы, а также расширение доступа субъектов малого и среднего предпринимательства к финансовой и информационной поддержкам.
Повышение уровня правовых, экономических и управленческих знаний среди предпринимателей.
Насыщение рынка качественными товарами и услугами через развитие рыночных отношений й создание конкурентной среды.По сравнению с 2013 годом в результате реализации программы в 2014 году были достигнуты следующие результаты показателей эффективности:
1. В 2013 году количество субъектов малого и среднего
предпринимательства составило - 555 ед., в 2014 году - 606 ед. Увеличение составило 8 %.
2. В 2013 году количество субъектов малого и среднего
предпринимательства - получателей поддержки составило — 22 ед., в 2014 году — 20 ед. Уменьшение составило 10%.
3. В 2013 году количество субъектов малого и среднего
предпринимательства, принимающих участие в публичных мероприятиях составило - 90 ед., в 2014 году - 108 ед. Увеличение составило 17%.
</t>
  </si>
  <si>
    <t xml:space="preserve">Задачи программы в 2014 году были выполнены, в результате реализации программы увеличилось количество систематически занимающихся физической культурой и массовым спортом в городе в сравнении с 2013 годом, а также улучшилась физическая и тактическая подготовка учащихся детско-юношеской спортивной школы, мастерство ее выпускников.
В 2015 году будет продолжена работа по увеличению объема и повышения качества предоставляемых услуг в сфере физической культуры и массового спорта, увеличению количества систематически занимающихся физической культурой и массовым спортом, предоставлению дополнительного образования детям в сфере физической культуры и спорта.
Реализация и финансовое обеспечение программы на 2015 год недостаточно по следующим мероприятиям:
1.Формирование и обеспечение спортивных сборных команд в тренировочных сборах и соревнованиях (согласно календарному плану).
2. Организация проведения муниципальных физкультурно-оздоровительных и спортивных мероприятий на территории города.
</t>
  </si>
  <si>
    <t xml:space="preserve">В соответствии с условиями 3 (трех) МК заключенных в декабре 2013 произведен окончательный расчет (10% от цены заключенных контактов) па приобретение 42 квартир из средств выделенных в 2013 году в размере 13 406 188.44 рублей из них средства автономного окрута 12 065 537,46 рублей, средства местного бюджета I 340 650,98 рублей.В разках освоения всего объема средств АО и средств местного бюджета выделенных в 2014 году иа приобретение жилья, приобретено 80 квартир, общей площадью 5 523,8 кв.м на общую сумму 261 319 930,4 рублей из них средства автономного окрута 235 187 937,36 рублей, средства местного бюджета 26 131 993,0-1 рублей, в многоквартирном жилом доме А» 12 по улице Комсомольская, дня обеспечения жильем граждан, состоящих в списке нуждающихся в улучшении жилищных условий, обеспечение работников бюджетной сферы служебным жильем, формирование маневренного жилищного фонда (расселение граждан из помещений, приспособленных дтя проживания (балков)). Денежные средства, предусмотренные па реализацию программы в 2014 году, реализованы на 94% в связи с тем, что в соответствии с соглашением между 11рааительством Хант-Манскйского автонозоюго окрута-Югры с ОАО «Лукойл» па 2014 году денежные средства местного бюджета в размере 16 530 129.49 рублей предусмотрены на приобретение жилых помещений в жилом доме № 5 по улице Харьковская. Так как строительство жилого дома № 5 по улице Харьковская в 2014 году не осуществлялось, денежные средства освоены не были. Денежные средства будут освоены при строительстве жилого дома №5 по улице Харьковская
09 декабря 2014 администрацией города Покачи в адрес Департамента строительства было направлено письмо об уменьшении утвержденных лимитов бюджетных ассигнований автономного округа, предусмотренных бюджету муниципального образования города Покачи приобретения жилья в 2014 году (237 135 500 рублей), на сумму 1 947 562.64 рублей (сложившаяся экономия), однако лимиты были уменьшены на сумму  1 947 500.00 рублей. В связи с чем оставшиеся лимиты бюджетных ассигнований автономного округа составили 62.64 рубля.
</t>
  </si>
  <si>
    <t xml:space="preserve">Результатом выполнения мероприятий является создание необходимых условий для нормальной эксплуатации помещений. Ремонтные работы в помещениях 97,98 по ул. Таежная д. 12 выполнялись с целью их приведения в нормативное состояние, что позволило предоставить помещения гражданам, нуждающимся в улучтении жилищных условий. Проведение ремонтных работ квартиры 5 по ул. Бакинская д. 15 улучшили условия проживания граждан. Выполнены мероприятия по ремонту нежилых помещений и кровли здания по ул. Комсомольская, ЗА, ремонтные работы плавательного бассейна «Дельфин».
Объем средств, направленный на проведение программных мероприятий составил 3 784 849,25 руб., освоено - 3 782 478,49 руб., что составляет 99,93%.
Фактически муниципальная программа «Капитальный ремонт объектов муниципальной собственности города Покачи на 2014-2016 годы» за 2014 год исполнена на 100%. Оставшиеся средства в сумме 2 370,76 руб. по объекту «ПБ «Дельфин» являются экономией, сложившейся в результате приобретения строительных материалов.
</t>
  </si>
  <si>
    <t xml:space="preserve">В целом по программе мероприятия выполнены в полном объеме:
-  в 2011 году средства, направленные на выполнение мероприятий, с учетом всех источников финансирования, освоены в размере 95%, в том числе средства местного бюджета в размере 82%.
Снижение произошло за счет мероприятий:
-  обеспечение приборами учета тепловой энергии, холодного и горячего водоснабжения бюджетных учреждений города (местный бюджет), мероприятие выполнено в полном объеме. Согласно договорных отношений оставшаяся часть денег оплачена в 2012 году.
-  обеспечение приборами учета тепловой энергии, холодного и горячего водоснабжения, электроснабжения жилых домов города (местный бюджет), мероприятие в 2011 году не выполнено, т.к. соглашение подписано 30.12.2011. Мероприятие выполнено в 2012году за счет средств программы по проведению капитального ремонта многоквартирных домов города Покачи.
-  в 2012 году средства, направленные на выполнение мероприятий, с учетом всех источников финансирования, освоены в размере 64%, в том числе средства местного бюджета в размере 98%.
Снижение произошло за счет мероприятий:
проведение энергетических обследовании объектов бюджетных учреждении города Покачи и последующая их паспортизация (местный бюджет, бюджет округа, федеральный бюджет) работы выполнены в полном объеме. По факту заключенных договоров сложилась экономия денежных средств в размере 2 397 336,00 руб., денежные средства возвращены в бюджет ХМАО-Югры.
-  в 2013 году средства, направленные на выполнение мероприятий, с учетом всех источников финансирования, освоены в размере 79%, в том числе средства местного бюджета в размере 100%.
Снижение произошло за счет мероприятий:
Средства бюджета автономного округа в размере 437 000,00 руб., поступили в бюджет МО 26.12.2013года. В связи с этим выполнение мероприятия, запланированного в размере доведенных сумм, было невозможным.
В соответствии с условиями договора от 18.12.2013 №4 о поощрении победителей регионального конкурса «Лучшие достижения в области энергосбережения среди муниципальных образований ХМАО-Югры» денежные средства предусмотрено использовать до 01.10.2013 года.
-  в 2014 году средства, направленные на выполнение мероприятий, с учетом всех источников финансирования, освоены в размере 7%, в том числе средства местного бюджета в размере 100%.
Снижение произошло за счет мероприятий:
проведение энергетических обследований объектов жилого многоквартирного фонда города Покачи и последующая их паспортизация (другие источники), выполнены в полном объеме, в результате проведенных торгов сумма составила 793333,33 руб.
Объем средств, направленный на проведение мероприятий по энергосбережению и повышению энергетической эффективности освоен и направлен в достаточном объеме.
Проблем по реализации мероприятий по энергосбережению и повышению энергетической эффективности не возникало.
Мероприятия программы соответствуют целям и задачам программы.
</t>
  </si>
  <si>
    <t xml:space="preserve">Мероприятия программы соответствуют целям и задачам программы.
В целом программа за 2011 -2014 годы выполнена:
—  работает городской автобусный маршрут;
—  проведена реконс трукция дорог в объеме 1,43 км;
—  выполнены работы по ремон ту автодорог города в объеме 4,56 км; 
улучшена организация дорожного движения в результате светофорного регулирования на 5 оживленных перекрестках городских улиц, пешеходных переходов оборудованы сборно-разборными искусственными неровностями по ГОСТ 25605-2006.
</t>
  </si>
  <si>
    <t xml:space="preserve">В ходе реализации программы удалось достичь:
1 Обеспечение сохранности учащихся и воспитанников учреждений дополнительного образования - 762 чел.;
2) увеличение числа учащихся, победивших в муниципальных, региональных, всероссийских, международных конкурсах, смотрах, фестивалях (на 110 учащихся в сравнении с 2013 годом);
3) увеличение количества проводимых городских мероприятий (на 1 мероприятие в сравнении с 2013 годом).
По задаче «Создание условий для поиска, поддержки и сопровождения талантливых детей и молодежи» на организацию участия в мероприятиях различных уровней, награждения лучших по итогам учебного года было выделено 125 047 рублей 50 копеек, освоение - 100%;
В целом, программные мероприятий муниципальной программы «Сохранение и развитие сферы культуры города Покачи на 2014-2016 годы» реализованы в полном объеме. Значения целевых показателей и индикаторов программы в 2014 году достигнуты, средства освоены в полном объеме.
</t>
  </si>
  <si>
    <t>Ведомственная целевая программа "Развитие музейной деятельности в городе Покачи на 2013-2015 годы"</t>
  </si>
  <si>
    <t xml:space="preserve">В результате реализации программы за весь период, запланированные мероприятия, в рамках утвержденного финансирования реализованы не в полном объеме. В 2013 году в ходе проведения работ по монтажу системы фото-видеофиксации нарушений ПДД сложилась экономия денежных средств в размере 310 656,43 рублей. В ходе реализации программы в 2014 году остаток денежных средств составляет — 292 761,49 рублей. Остаток денежных средств в 2014 году по муниципальной программе «Профилактика правонарушений на территории муниципального образования город Покачи на 2012-2014 годы» сложился:
Исходя из расчетов заключенных, плановая сумма договоров составляла 46 599,00 рублей в результате произведения оплаты договоров по итогу 2014 года сложилась экономия в размере — 3621,01 рублей;
Исходя из расчетов заключенных договоров в 2014 году на оплату коммунальных услуг по адресу Мира 2 — 39а, плановая сумма договоров составляла 13 926,59 рублей в результате произведения оплаты договоров по итогу 2014 года сложилась экономия в размере - 1445,20 рублей;
По мероприятиям «Разработка 3-х мерной модели здания» и «Приобретение нового оборудования для модернизации городской системы видеонаблюдения» - (остаток денежных средств составил -235 776,79 рублей), «Оказание услуг по разработке документации» - (остаток денежных средств составил -45 850,00 рублей) и «Выполнение работ по разработке ПОД по модернизации городской системы видеонаблюдения» - (остаток денежных средств составил -61,75 рублей) из-за недостатка денежных средств на данные мероприятия; По мероприятию «Материального стимулирования членов ДНД» экономия сложилась из-за оплаты по факту количества выходов членов ДНД на дежурство в 2014 году и составила - 6 006,74рублей.
Проблемным вопросом стало то, что в 2014 году было выделено не достаточно финансовых средств, на проведение работ и запуску системы фотовидеофиксации. Это отразилось на показателе «Формирование материально-технической и информационной базы обеспечения контроля безопасности дорожного движения и повышение качества оказания медицинской помощи пострадавшим в результате дорожно-транспортных происшествий».
</t>
  </si>
  <si>
    <t xml:space="preserve">Проблем в рамках реализации Программы не наблюдались, в следующем финансовом году реализация Программы будет осуществляться согласно мероприятий.
Предложения по финансированию программы: увеличение средств на мероприятие по обеспечению функций органов местного самоуправления (приобретение расходных материалов для оргтехники, заправка картриджей).
Рекомендации по совершенствованию механизма реализации Программы нет, т.к. механизм отработан и эффективен.
 Рекомендуется в течение 2015 года разработать Программу на 2016 - 2020 года в соответствии с окружной целевой «Информационное общество Ханты мансийского округа - Югры на 2014-2020 годы».
</t>
  </si>
  <si>
    <t>Год исполнения,             в т.ч. по источникам финансирования</t>
  </si>
  <si>
    <t>2013-2014                   (всего)</t>
  </si>
  <si>
    <t>2013                       (всего)</t>
  </si>
  <si>
    <t>2014                       (всего)</t>
  </si>
  <si>
    <t>2014                          местный бюджет</t>
  </si>
  <si>
    <t>2014                         местный бюджет</t>
  </si>
  <si>
    <t>2014                       местный бюджет</t>
  </si>
  <si>
    <t>2014                        (всего)</t>
  </si>
  <si>
    <t xml:space="preserve">2014                        средства местного бюджета  </t>
  </si>
  <si>
    <t>2014                         (всего)</t>
  </si>
  <si>
    <t xml:space="preserve">2014                         средства местного бюджета  </t>
  </si>
  <si>
    <t>Постановление администрации от 20.03.2015 № 386</t>
  </si>
  <si>
    <t xml:space="preserve">2012                      средства местного бюджета  </t>
  </si>
  <si>
    <t xml:space="preserve">2013                   средства местного бюджета  </t>
  </si>
  <si>
    <t xml:space="preserve">2014                   средства местного бюджета  </t>
  </si>
  <si>
    <t xml:space="preserve">2012-2014                        средства местного бюджета  </t>
  </si>
  <si>
    <t>2012-2014                         (всего)</t>
  </si>
  <si>
    <t>Постановление администрации от 25.03.2015 № 406</t>
  </si>
  <si>
    <t>Постановление администрации от 03.04.2015 № 438</t>
  </si>
  <si>
    <t>таблица 1</t>
  </si>
  <si>
    <t>Целевые показатели и индикаторы программ</t>
  </si>
  <si>
    <t>Наименование целевых показателя и индикатора</t>
  </si>
  <si>
    <t>Результат реализации     программы</t>
  </si>
  <si>
    <t>Базовое значение показателей</t>
  </si>
  <si>
    <t>Фактическое значение показателей</t>
  </si>
  <si>
    <t>Единица измерения</t>
  </si>
  <si>
    <t>Отклонение</t>
  </si>
  <si>
    <t xml:space="preserve">абсолютное значение   </t>
  </si>
  <si>
    <t xml:space="preserve">относительное  значение  </t>
  </si>
  <si>
    <t>Количество строений</t>
  </si>
  <si>
    <t>шт.</t>
  </si>
  <si>
    <t>семьи</t>
  </si>
  <si>
    <t>Ликвидация балков</t>
  </si>
  <si>
    <t>Количество переселенных семей (граждан)/человек</t>
  </si>
  <si>
    <t>человек</t>
  </si>
  <si>
    <t>штук</t>
  </si>
  <si>
    <t>семей</t>
  </si>
  <si>
    <t>Единица</t>
  </si>
  <si>
    <t>м.п</t>
  </si>
  <si>
    <t>Количество услуг, предоставляемых в электронном виде с использованием информационно-коммуникационных технологий</t>
  </si>
  <si>
    <t xml:space="preserve">Число субъектов малого и: среднего предпринимательства </t>
  </si>
  <si>
    <t>Количество субъектов малого и среднего предпр и н имател ьства, принимающих участие в публичных мероприятиях</t>
  </si>
  <si>
    <t>га</t>
  </si>
  <si>
    <t>%</t>
  </si>
  <si>
    <t xml:space="preserve">Доля объектов недвижимого имущества, на которые зарегистрировано право собственности города Покачи в общем объеме объектов, подлежащих государственной регистрации за исключением земельных участков
</t>
  </si>
  <si>
    <t xml:space="preserve">Удельный вес земельных участков находящихся в собственности города Покачи, на которые зарегистрировано право постоянного бессрочного пользования в общем количестве земельных участков, покоторым принято решение о передаче на праве постоянного бессрочного пользования
</t>
  </si>
  <si>
    <t>Количество систематически занимающихся физической культурой и спортом</t>
  </si>
  <si>
    <t>Количество детей, подростков и молодежи в возрасте 6-18 лет занимающихся спортивных секциях</t>
  </si>
  <si>
    <t>Подготовка спортсменов- разрядников при общей численности систематически занимающихся в спортивных секциях</t>
  </si>
  <si>
    <t>Участники городских спортивно-массовых и спортивных соревнований</t>
  </si>
  <si>
    <t>количество участников</t>
  </si>
  <si>
    <t>Количество субъектов малого и среднего предпринимательства -получателей поддержки</t>
  </si>
  <si>
    <t>Количество проектов планировок территорий</t>
  </si>
  <si>
    <t>Количество внесений изменений в генеральный план города Покачи</t>
  </si>
  <si>
    <t>Обеспечение расходов функций ОМС (работников управления архитектуры и градостроительства администрации города Покачи) в составе программы «Разработка документов градостроительного регулирования города Покачи на 2013-2015 годы».</t>
  </si>
  <si>
    <t>Количество детей в возрасте от 6 до 17 лет, охваченных отдыхом в лагерях с дневным пребыванием</t>
  </si>
  <si>
    <t>Доля детей «группы риска» состоящих на профилактическом учете территориальной комиссии по делам несовершеннолетних, охваченных различными формами отдыха и оздоровления</t>
  </si>
  <si>
    <t>Сохранение общего количества детей, охваченными различными формами отдыха и оздоровления</t>
  </si>
  <si>
    <t>Доля обучающихся 9-11 классов, принявших участие в школьном этапе Всероссийской олимпиады школьников (в общей численности обучающихся)</t>
  </si>
  <si>
    <t xml:space="preserve">Доля обучающихся общеобразовательных учреждений, которым обеспечена возможность пользоваться учебным оборудованием для практических работ и интерактивными учебными пособиями в соответствии с
новыми федеральными государственными образовательными стандартами (в общей численности обучающихся по новым федеральным государственным образовательным стандартам) 
</t>
  </si>
  <si>
    <t>Доля педагогических работников, прошедших повышение квалификации</t>
  </si>
  <si>
    <t xml:space="preserve">Число дошкольных и общеобразовательных учреждений города Покачи принятых к началу нового учебного года 
</t>
  </si>
  <si>
    <t xml:space="preserve">Доля выпускников общеобразовательных учреждений города Покачи, не сдавших ЕГЭ в общей численности выпускников общеобразовательных учреждений 
</t>
  </si>
  <si>
    <t xml:space="preserve">Обеспеченность детей в возрасте от 3 до 7 лет местами в дошкольных образовательных учреждениях </t>
  </si>
  <si>
    <t xml:space="preserve">Отношение средней заработной платы педагогических работников дошкольных образовательных учреждений к средней заработной плате в сфере общего образования </t>
  </si>
  <si>
    <t>Отношение средней заработной платы педагогических работников общеобразовательных учреждений к средней заработной плате по ХМАО-Югре</t>
  </si>
  <si>
    <t xml:space="preserve">Доля общеобразовательных учреждений, реализующих мониторинг индивидуальных достижений обучающихся </t>
  </si>
  <si>
    <t>Доля населения в возрасте 7-18 лет, охваченного образованием с учетом образовательных потребностей и запросов обучающихся, в том числе имеющих ограниченные возможности здоровья, в общей численности населения в возрасте 7-18 лет</t>
  </si>
  <si>
    <t>ед.</t>
  </si>
  <si>
    <t>Доля молодых специалистов</t>
  </si>
  <si>
    <t xml:space="preserve">Количество объектов с улучшенными
техническими характеристиками
</t>
  </si>
  <si>
    <t>объекты</t>
  </si>
  <si>
    <t>Удельный расход электрической энергии на снабжение органов местного самоуправления и муниципальных учреждений (в расчете на 1 кв. метр общей площади)</t>
  </si>
  <si>
    <t>кВтч/м2</t>
  </si>
  <si>
    <t>Удельный расход тепловой энергии на снабжение органов местного самоуправления и муниципальных учреждений (в расчете на 1 кв. метр общей площади)</t>
  </si>
  <si>
    <t>Гкал/м2</t>
  </si>
  <si>
    <t>Удельный расход холодной воды на снабжение органов местного самоуправления и муниципальных учреждений (в расчете на 1 человека)</t>
  </si>
  <si>
    <t>мЗ/чел.</t>
  </si>
  <si>
    <t xml:space="preserve">Удельный расход горячей воды на снабжение органов местного самоуправления и муниципальных учреждений (в расчете на 1 человека), </t>
  </si>
  <si>
    <t>мЗ/чел</t>
  </si>
  <si>
    <t xml:space="preserve">Удельный расход тепловой энергии в многоквартирных домах </t>
  </si>
  <si>
    <t>1 кв. метр общей площади</t>
  </si>
  <si>
    <t xml:space="preserve">Удельный расход холодной воды в многоквартирных домах </t>
  </si>
  <si>
    <t xml:space="preserve">Удельный расход горячей воды в многоквартирных домах </t>
  </si>
  <si>
    <t>1 житель</t>
  </si>
  <si>
    <t xml:space="preserve">Удельный расход электрической энергии в многоквартирных домах </t>
  </si>
  <si>
    <t xml:space="preserve"> I кв. метр общей площади</t>
  </si>
  <si>
    <t>Удельный суммарный расход энергетических ресурсов в многоквартирных домах</t>
  </si>
  <si>
    <t xml:space="preserve">Удельный расход топлива на выработку тепловой энергии на котельных </t>
  </si>
  <si>
    <t>кВтч/тыс. Гкал</t>
  </si>
  <si>
    <t>Удельный расход электрической энергии, используемой при передаче тепловой энергии в системах теплоснабжения</t>
  </si>
  <si>
    <t>Доля потерь тепловой энергии при ее передаче в общем объеме переданной тепловой энергии</t>
  </si>
  <si>
    <t>Доля потерь воды при ее передаче в общем объеме переданной воды</t>
  </si>
  <si>
    <t>на 1 жителя</t>
  </si>
  <si>
    <t>кВтч/мЗ</t>
  </si>
  <si>
    <t>Удельный расход электрической энергии, используемой для передачи (транспортировки) воды в системах водоснабжения (на 1 куб. метр)</t>
  </si>
  <si>
    <t>Удельный расход электрической энергии, используемой в системах водоотведения (на 1 куб. метр)</t>
  </si>
  <si>
    <t xml:space="preserve"> кВтч/м2</t>
  </si>
  <si>
    <t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</t>
  </si>
  <si>
    <t>Количество молодых людей, принимающих участие в мероприятиях по поддержке талантливой молодежи</t>
  </si>
  <si>
    <t>Количество молодых людей вовлеченных в общественные объединения</t>
  </si>
  <si>
    <t>Количество молодых людей, занимающихся волонтерской и добровольческой деятельностью</t>
  </si>
  <si>
    <t>Количество молодых людей, состоящих в патриотических клубах, центрах, учреждениях и вовлеченных в мероприятия патриотической направленности с 170 на 190 человек</t>
  </si>
  <si>
    <t>Количество пассажиров перевозмых на социальнозначимых маршрутах</t>
  </si>
  <si>
    <t>пассажиров</t>
  </si>
  <si>
    <t>Протяженность дорог после реконструкции</t>
  </si>
  <si>
    <t>Протяженность дорог после капитального ремонта и ремонта</t>
  </si>
  <si>
    <t>км</t>
  </si>
  <si>
    <t xml:space="preserve">Повышение квалификации по профильным направлениям деятельности муниципальных служащих
</t>
  </si>
  <si>
    <t>чел.</t>
  </si>
  <si>
    <t xml:space="preserve">Проведение однодневных или
двухдневных обучающихся семинаров для муниципальных служащих (в
соответствии с заключаемыми
муниципальными контрактами).
</t>
  </si>
  <si>
    <t xml:space="preserve">Оценка профессиональной служебной деятельности муниципальных служащих посредством проведения аттестации
</t>
  </si>
  <si>
    <t>Количество руководителей муниципальных учреждений города Покачи, прошедших обучение на семинарах или курсах по теме «Противодействие коррупции»</t>
  </si>
  <si>
    <t>Количество обучающихся 9- 11 классов, принявших участие в мероприятиях профилактической направленности</t>
  </si>
  <si>
    <t>чел</t>
  </si>
  <si>
    <t>Количество опубликованных (размещенных) сведений в средствах массовой информации о деятельности органов местного самоуправления города Покачи о проводимой работе по противодействию коррупции и о реализации Программы</t>
  </si>
  <si>
    <t>шт</t>
  </si>
  <si>
    <t>Количество заседаний межведомственного Совета при главе города Покачи по противодействию коррупции</t>
  </si>
  <si>
    <t xml:space="preserve">Увеличение объема производства сельскохозяйственной продукции организациями различных форм собственности, индивидуальнымипредпринимателями, крестьянскими (фермерскими) хозяйствами в (тоннах), в том числе:
- производства мяса (говядины и свинины) в живом весе;
</t>
  </si>
  <si>
    <t>производство молока</t>
  </si>
  <si>
    <t>тонн</t>
  </si>
  <si>
    <t>Увеличение (сохранение) количества сельхозпроизводителей, в том числе крестьянских фермерских хозяйств, индивидуальных предпринимателей, личных подсобных хозяйств</t>
  </si>
  <si>
    <t>животные</t>
  </si>
  <si>
    <t>Снижение количества безнадзорных животных на территории города Покачи</t>
  </si>
  <si>
    <t>Количество ежегодно заимствованных записей с национального библиотечно - информационного центра ЛИБНЕТ</t>
  </si>
  <si>
    <t>записей</t>
  </si>
  <si>
    <t>Пополнение библиотечного фонда</t>
  </si>
  <si>
    <t>экземпляров</t>
  </si>
  <si>
    <t>Техническая поддержка информационной библиотечной программы ИРБИС</t>
  </si>
  <si>
    <t>обновлений</t>
  </si>
  <si>
    <t>Обновление справочно - поисковых систем "Гарант"</t>
  </si>
  <si>
    <t>Обновление программно - аппаратных комплексов</t>
  </si>
  <si>
    <t>комплект</t>
  </si>
  <si>
    <t>Пополнение музейного фонда</t>
  </si>
  <si>
    <t>Количество проведенных экскурсий</t>
  </si>
  <si>
    <t>Количество посещений (экскурсионная деятельность)</t>
  </si>
  <si>
    <t>Доля оцифрованных музейных предметов и музейных коллекций, представленных в сети «Интернет» от общего объема музейного фонда</t>
  </si>
  <si>
    <t>Количество выставочных проектов, осуществляемых в городе из частных собраний, фондов федеральных и региональных музеев Российской Федерации</t>
  </si>
  <si>
    <t>Доля представленных зрителю (во всех формах) музейных предметов в общем количест ве музейных предметов основного фонда</t>
  </si>
  <si>
    <t>единиц</t>
  </si>
  <si>
    <t>Молодые семьи, молодые учителя</t>
  </si>
  <si>
    <t>семья</t>
  </si>
  <si>
    <t>проверки</t>
  </si>
  <si>
    <t xml:space="preserve">количество выездных проверок по
нарушениям требований пожарной
безопасности на территории
города, в жилых, общественных зданиях, на объектах социальной сферы, находящихся в муниципальной собственности
</t>
  </si>
  <si>
    <t>количество мероприятий попрофилактике пожаров на территории муниципального образования город Покачи</t>
  </si>
  <si>
    <t>мероприятия</t>
  </si>
  <si>
    <t xml:space="preserve">количество аварийно- спасательных служб (единойдежурно диспетчерской службы) муниципального образования город Покачи
</t>
  </si>
  <si>
    <t>системы</t>
  </si>
  <si>
    <t xml:space="preserve">количество систем
оповещения населения города Покачи об опасностях, возникающих при возникновении чрезвычайных
ситуаций природного и техногенного характера
</t>
  </si>
  <si>
    <t xml:space="preserve">мероприятия </t>
  </si>
  <si>
    <t xml:space="preserve">Количество добровольных
пожарных дружин/количество
человек в дружине;
</t>
  </si>
  <si>
    <t xml:space="preserve">Количество мероприятий,
направленных на реализацию
Федерального закона от 06.05.2011
№100-ФЗ «О добровольной
пожарной охране»;
</t>
  </si>
  <si>
    <t>жители</t>
  </si>
  <si>
    <t>количество обученных жителей города мерам пожарной безопасности и содействие распространени ю пожарно-технических знаний</t>
  </si>
  <si>
    <t>компенсации</t>
  </si>
  <si>
    <t xml:space="preserve">количество человек обученных способам защиты от опасностей, возникающих при ведении военных действий или в следствие этих действий
</t>
  </si>
  <si>
    <t>противогазы</t>
  </si>
  <si>
    <t xml:space="preserve">количество мероприятий по снижению риска для жизни и здоровья людей на водных объектах,
расположенных на территории муниципального образования город Покачи
</t>
  </si>
  <si>
    <t xml:space="preserve">количество приобретенных противогазов (патронов к ним) для пополнения запасов материально- технических, продовольственных, медицинских и иных средств в целях
гражданской обороны.
</t>
  </si>
  <si>
    <t>дружины / человек</t>
  </si>
  <si>
    <t>Количество зарегистрированных преступлений (на 17 тыс. населения)</t>
  </si>
  <si>
    <t>Количество администратн вных правонарушений (на 17 тыс. населения)</t>
  </si>
  <si>
    <t>Численность потерпевших (на 17 тыс. населения)</t>
  </si>
  <si>
    <t xml:space="preserve">количество </t>
  </si>
  <si>
    <t xml:space="preserve">Количество предприятий и учреждений, задействованных в организацн и добровольиой народной дружины
</t>
  </si>
  <si>
    <t>количество</t>
  </si>
  <si>
    <t>Количество человек, задействованных в организации добровольной народной дружины</t>
  </si>
  <si>
    <t xml:space="preserve">Количество мероприятий, направленных на обеспечение безопасности дорожного движения, проводимых с населением города </t>
  </si>
  <si>
    <t xml:space="preserve">Количество объектов
муниципальной собственности
соответствующих требованиям нтитеррористической
защищенности
</t>
  </si>
  <si>
    <t>Количество специалистов, охваченных курсами повышения квалификации по вопросам формирования установок толерантного отношения</t>
  </si>
  <si>
    <t>Количество участников мероприятий по изучению и обмену опытом регулирования межэтнических и межконфессиональных отношений</t>
  </si>
  <si>
    <t>Количество преступлений с окраской «экстремизм»</t>
  </si>
  <si>
    <t>Количество социально значимых проектов (акций) общественных объединений, в том числе национально культурных и военно патриотических, направленных на развитие межэтнической толерантности</t>
  </si>
  <si>
    <t>Количество изготовленных и распространенных средств наружной рекламы и наглядно-агитационной продукции, направленных на формирование навыков личной безопасности населения города</t>
  </si>
  <si>
    <t xml:space="preserve">количество
мероприятий
</t>
  </si>
  <si>
    <t>тираж</t>
  </si>
  <si>
    <t>Количество специалистов, назначенных и подготовленных для проведения работы по вопросам профилактики терроризма и экстремизма</t>
  </si>
  <si>
    <t>Количество адресных мероприятий антиэкстремистской направленности, проведенных в молодежной среде, в системе образовательных учреждений и учреждений дополнительного образования</t>
  </si>
  <si>
    <t>Количество молодежи, охваченной мероприятиями анти террористической и анти экстремистской направленности</t>
  </si>
  <si>
    <t>Количество материалов по профилактике терроризма и экстремизма, размещенных в СМИ</t>
  </si>
  <si>
    <t>таблица 2</t>
  </si>
  <si>
    <t>тонны условного топлива/ Гкал</t>
  </si>
  <si>
    <t xml:space="preserve"> тонны условного топлива/м2</t>
  </si>
  <si>
    <t>Количество семей, проживающих в балочном фонде</t>
  </si>
  <si>
    <t>Протяженность внутридомовых инженерных систем отопления с заменой теплоизоляции в многоквартирных домах, в которых выполнен капитальный ремонт внутридомовых инженерных систем отопления с заменой теплоизоляции</t>
  </si>
  <si>
    <t>Количество оборудования в многоквартирных домах, в которых выполнен капитальный ремонт силового электрооборудования:</t>
  </si>
  <si>
    <t>Количество электрощитков, шкаф</t>
  </si>
  <si>
    <t>Протяженность межпанельных швов в многоквртирных домах, в которых выполнен капитальный ремонт швов (м.п)</t>
  </si>
  <si>
    <t>Площадь восстановленных земель, подвергшихся загрязнению бытовыми отходами</t>
  </si>
  <si>
    <t>Число жителей города участвующих в проведении мероприятий международной экологической акции «Спасти и сохранить»</t>
  </si>
  <si>
    <t>1.     Утвердить Стратегию социально-экономического развития муниципального образования город Покачи до 2020 года и на период 2030 года, согласно приложению.</t>
  </si>
  <si>
    <t>итого по программе</t>
  </si>
  <si>
    <t>всего по программам</t>
  </si>
  <si>
    <r>
      <t xml:space="preserve">Ожидаемая эффективность данного мероприятия достигнута. Проведение мероприятий профилактической направленности по </t>
    </r>
    <r>
      <rPr>
        <sz val="11"/>
        <color indexed="8"/>
        <rFont val="Times New Roman"/>
        <family val="1"/>
        <charset val="204"/>
      </rPr>
      <t xml:space="preserve">противодействию коррупции для обучающихся 9-11 классов
Ожидаемая эффективность данного мероприятия достигнута
Размещение сведений в средствах массовой информации о деятельности органов местного самоуправления города Покачи о проводимой работе по противодействию коррупции и о реализации Программы:
Количество 2014опубликованных план факт
(размещенных) сведений.
Ожидаемая эффективность данного мероприятия достигнута.
Проведение заседаний межведомственного Совета при главе города Покачи по противодействию коррупции.
Ожидаемая эффективность данного мероприятия достигнута.
</t>
    </r>
  </si>
  <si>
    <t>внебюджетные средства</t>
  </si>
  <si>
    <t xml:space="preserve">Доля обучающихся общеобразовательных учреждений, которым оказана поддержка в рамках программ поддержки одаренных детей и талантливой молодежи
</t>
  </si>
  <si>
    <t>всего по программам за 2014 год</t>
  </si>
  <si>
    <t xml:space="preserve">В целом по программе средства, с учетом всех источников финансирования, освоены в размере 99,97 %. Не в полном объеме использованы средства местного бюджет на выполнение мероприятия - ремонт оконных блоков в жилом доме №9 по ул. Ленина, что составляет 7 368,74 руб.
Объем средств, направленный на проведение капитального ремонта освоен и направлен в достаточном размере.
Проблем по реализации мероприятий по проведению капитального ремонта не возникало.
Мероприятия программы соответствуют целям и задачам программы. Мероприятия сформированы исходя из потребности перечня работ и лимитов бюджетных ассигнований.
Финансовое обеспечение соответствовало потребности исходя из планируемых мероприятий.
В связи с изменением законодательства проведение капитального ремонта общего имущества собственников жилых помещений в многоквартирных домах возложено на собственника. 
</t>
  </si>
  <si>
    <t xml:space="preserve">Значения целевых показателей достигнуты, а по некоторым из них и перевыполнены практически в 2 раза. В ходе реализации программы удалось достичь:
1) увеличения количества единиц музейного фонда (на 100 единиц в сравнении с 2013 годом);
2) увеличения количества проведенных экскурсий (на 2 экскурсии в сравнении с
2013  годом);
3) увеличения количества посещений (экскурсионная деятельность) (на 38 посещений в сравнении с 2013 годом);
4) увеличения доли оцифрованных музейных предметов и музейных коллекций, представленных в сети «Интернет» от общего объема музейного фонда (на 10,3% в сравнении с 2013 годом);
5)  увеличения количества выставочных проектов, осуществляемых: в городе из частных собраний, фондов федеральных и региональных музеев Российской Федерации (на 4 проекта в сравнении с 2013 годом);
6)  увеличение доли представленных зрителю (во всех формах) музейных предметов в общем количестве музейных предметов основного фонда (на 19% в сравнении с 2013 годом).
6.  На реализацию программы в 2014 году было запланировано 4 351 406 рублей 86 копеек, в том числе средства окружного бюджета — 814 342 рубля 92 копейки. Все средства были освоены своевременно и в полном объеме:
1)  по задаче «Использование новых информационных технологий в учетно- хранительской деятельности и популяризации культурных ценностей» было выделено 30 000 руб. Освоение — 100%;
2)  по задаче «Укрепление материально- технической базы» на приобретение программных продуктов, выставочного оборудования, комплектования музейных фондов было выделено 257 500 рублей, освоение - 100%;
3)  по задаче «Совершенствование использования музейных предметов и музейных коллекций в научных, культурных, образовательных целях» на проведение мероприятий, выставок, экскурсий, популяризацию результатов деятельности было выделено 52 500 рублей, освоение — 100%. Расходы на финансовое обеспечение выполнения
муниципального задания, расходы на иные цели - 4 011 406 рублей 96 копеек, освоение — 100%.
В целом, программные мероприятий ведомственной целевой программы реализованы в полном объеме. Значения целевых показателей и индикаторов программы в 2014  году достигнуты, средства освоены в полном объеме.
</t>
  </si>
  <si>
    <t xml:space="preserve">В ходе реализации программы были выявлены молодые семьи, утратившие основания для участия в программе, в результате чего данные семьи были исключены из списка молодых семей-претендентов на получение социальных выплат в 2014 году. Дополнительно были направлены письма в Департамент строительства ХМАО-Югры с предложением включить в список получателей социальной выплаты следующие по списку очередности семьи. После внесения соответствующих изменений в списке на 2014 год состоит 9 молодых семей-претендентов на получение социальных выплат.
По состоянию на 01.01.2015 года выданы 9 свидетельств сроком действия до августа 2015 года о праве на получение социальной выплаты.
Социальную выплату получили 8 молодых семей. Остатки денежных средств 2014 года планируется реализовать в 2015 году на те же цели, после доведения денежных средств муниципальному образованию на реализацию программы и получения от банка заявки на перечисление бюджетных средств. 
Также в 2014 году были выплачены социальные выплаты 9 молодым семьям в рамках соглашения о реализации программы 2013 года на общую сумму 7 646 472,85 рублей, из них: 440 490,11,00 рублей - средства федерального бюджета, 7 205 982,74 рублей - средства окружного бюджета.
</t>
  </si>
  <si>
    <t xml:space="preserve">В результате реализации программы в городе Покачи наблюдается сложившаяся система формирования духовно-нравственной атмосферы этнокультурного взаимоуважения, основанная на принципах уважения прав и свобод человека. Однако ряд вопросов, таких как: отсутствие согласованных действий различных институтов семьи, общеобразовательных учреждений, государственных и общественных структур, недостаточный уровень профессиональной компетентности специалистов в вопросах этнокультурных ценностей требуют особого внимания и развития.                                                                                                                                                    В целях дальнейшей профилактики экстремизма, укрепления толерантности и создания на территории города Покачи комфортной среды для проживания многонационального общества есть необходимость в разработке программы, отвечающей данным задачам. Только путем комплексного подхода, подкрепленного соответствующими финансовыми и материально — техническими средствами, объединив усилия органов местного самоуправления, институтов гражданского общества, средств массовой информации можно добиться повышения уровня антиэкстремистской защищенности и укрепления межнационального и межконфессионального согласия жителей города Покачи.
</t>
  </si>
  <si>
    <t xml:space="preserve">Основной целью программы является формирование эффективной системы управления и распоряжения имуществом, находящимся в собственности города Покачи, и земельными участками, государственная собственность на которые не разграничена, позволяющей обеспечить оптимальный состав имущества для исполнения полномочий органами местного самоуправления, достоверный учет и контроль за его использованием.
В рамках реализации программы в 2014 году решались следующие задачи: 1)  Повышение эффективности управления и распоряжения имуществом, находящимся в собственности города Покачи и земельными участками, государственная собственность на которые не разграничена;
2)  Обеспечение деятельности комитета по управлению муниципальным имуществом администрации города Покачи.
Результатом поставленных целей и задач является:
1)  Определение целей управления объектами муниципального имущества и земельными участками, государственная собственность на которые не разграничена.
2)  Оптимизация сети, состава и структуры имущества учреждений, унитарных предприятий и муниципальной казны.
3) Эффективное управление муниципальным имуществом и земельными участками, государственная собственность на которые не разграничена,
4) Обеспечение контроля, сохранности муниципального имущества и иной защиты имущественных интересов города Покачи.
5)  Совершенствование системы учета и мониторинга муниципального имущества;
6)  Совершенствование и актуализация общедоступного информационного ресурса в сфере управления и распоряжения имуществом, находящимся в собственности города Покачи.
7)  Обеспечение условий для исполнения полномочий по решению вопросов местного значения, и переданных полномочий, возложенных на комитет по управлению муниципальным имуществом администрации города Покачи.
8) Исполнение плана по поступлению в бюджет города Покачи администрируемых Комитетом по управлению муниципальным имуществом администрации города Покачи 
доходов от управления и распоряжения имуществом и земельными участками- 100%.
Оставшиеся средства в сумме 529 851,49 руб. являются экономией, сложившейся в связи с:
- изменением сроков переселения граждан из непригодных для проживания жилых домов по ул.Коммунальная,д.2,3;
- изменением перечня объектов подлежащих технической инвентаризации;
- расторжением договоров на обслуживание объектов муниципальной собственности и передачей их в оперативное управление и аренду;
- исключением квартир из муниципального жилищного фонда и передачей их в собственность граждан;
-  изменением планируемого объема претензионной исковой работы по обращениям в Арбитражные суды за защитой интересов муниципального образования города Покачи. 
</t>
  </si>
  <si>
    <t xml:space="preserve">                                    
</t>
  </si>
  <si>
    <t xml:space="preserve"> - </t>
  </si>
  <si>
    <t>Количество приобретенных (построенных) квартир</t>
  </si>
  <si>
    <t>квартир</t>
  </si>
  <si>
    <t xml:space="preserve">количество компенсаций ущерба от
чрезвычайных ситуаций природного и техногенного характера в отношении муниципального имущества за счет
внебюджетных источников
</t>
  </si>
  <si>
    <t xml:space="preserve">   Исполнение бюджетных обязательств на реализацию программ города Покачи</t>
  </si>
  <si>
    <t xml:space="preserve">Срок реализации адресной программы города Покачи по ликвидации и расселению приспособленных для проживания строений на период 2013-2014 годы 18 месяцев с месяца принятия решения Департаментом строительства Ханты-Мансийского автономного округа - Югры решения о выделении субсидии.
Адресной программой города Покачи по ликвидации и расселению приспособленных для проживания строений на период 2013-2014 годы были предусмотрены следующие мероприятия:
- предоставление субсидии на приобретение жилого помещения в собственность на территории автономного округа гражданам, проживающим в настоящее время в приспособленных для проживания строениях, вселенным в них до 1995 года, не имеющим жилых помещений, принадлежащих им на праве 
собственности или предоставленных им на основании договоров социального найма на территории Российской Федерации - 5 семьям, в размере 7 064 011,50 рублей;
- предоставление жилых помещений жилищного фонда коммерческого использования муниципального образования гражданам, проживающим в настоящее время в приспособленных для проживания строениях, вселенным в них с даты позднее 1 января 1995 года - 25 семьям, то есть на вторичном рынке приобретено в муниципальную собственность 21 квартиры.
По итогам реализации адресной программы города Покачи по ликвидации и расселению приспособленных для проживания строений на период 2013-2014 годы в целом ликвидировано 26 приспособленных для проживания строений, расселено 30 семей (88 человек). 
</t>
  </si>
  <si>
    <t xml:space="preserve">На территории города Покачи в 2014 году достигнуты следующие положительные результаты (по сравнению с показателями 2013 года):
Задача 1.«Снижение риска возникновения и (или) минимизация последствий от пожаров и иных чрезвычайных ситуаций на территории муниципального образования город Покачи», а именно:
-  снижение на 28 (51 (в 2011г) против 40 (в 2014г) выездных проверок по нарушениям требований пожарной безопасности на территории города, в жилых, общественных зданиях, на объектах социальной сферы, находящихся в муниципальной собственности;
-  увеличение на 94%(ПЧ96) (170 (в 20Иг) против 208 (в 2014г) обеспечения мероприятий по профилактике пожаров на территории муниципального образования город Покачи;
-  увеличение на 100% (0 (в2011г) против 1(в2014г) аварийно спасательных служб (единой дежурно диспетчерской службы) муниципального образования город Покачи;
-  увеличение на 100% (1 (в2011г) против 2 (в2014г) систем оповещения населения города Покачи об опасностях, возникающих при возникновении чрезвычайных ситуаций природного и техногенного характера;
-  увеличение на 100% членов ДПД (АСС) (0/0 (в2011г) против 1/100 (в 2014г); и увеличение на 200%(ПЧ96) (6 (в2011г) против 18 (в 2014г) мероприятий, направленных на реализацию Федерального закона от 06.05.2011 № 100-ФЗ «О добровольной пожарной охране»;
увеличение на 91% (1797(в 2011г) против 3440 (в 2014г) количества обученных жителей города мерам пожарной безопасности и содействие распространению пожарно-технических знаний;
-  увеличение на 100% (0 (в 2011г) против 1 (в 2014г) количества компенсаций ущерба от чрезвычайных ситуаций природного и техногенного характера в отношении муниципального имущества за счет внебюджетных источников.
Задача 2.«Совершенствование гражданской обороны муниципального образования город Покачи», а именно:
увеличение на 64% (2100 (в 2011г) против 3400 (в 2014г) обученного населения города способам защиты от опасностей, возникающих при ведении военных действий или в следствие этих действий;                                                                                                                                                                                                                         
-  увеличение на 100% (0 (в2011г) против 20 (закупленных в 2013г) количества противогазов (патронов к ним) для пополнения запасов материально- технических, продовольственных, медицинских и иных средств в целях гражданской обороны.Задача 3.«Обеспечение безопасности людей на водных объектах расположенных на территории муниципального образования город Покачи», а именно:
- увеличение на 100 % (5 (в 2011г) против 10 (в 2014г) количества мероприятий по снижению риска для жизни и здоровья людей на водных объектах, расположенных на территории муниципального образования город Покачи.
В результате реализации программы в 2014 году выполнены: защита населения и территории города Покачи от чрезвычайных ситуаций, совершенствование гражданской обороны, обеспечение пожарной безопасности, безопасности людей на водных объектах.
</t>
  </si>
  <si>
    <t>План первоначальный</t>
  </si>
  <si>
    <t>План уточненный</t>
  </si>
  <si>
    <t>Фактическое исполнение</t>
  </si>
  <si>
    <t>8=7/6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</si>
</sst>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3">
    <xf numFmtId="0" fontId="0" fillId="0" borderId="0" xfId="0"/>
    <xf numFmtId="4" fontId="3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top" wrapText="1"/>
    </xf>
    <xf numFmtId="0" fontId="5" fillId="2" borderId="1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4" fontId="7" fillId="0" borderId="16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0" fontId="6" fillId="0" borderId="16" xfId="0" applyFont="1" applyFill="1" applyBorder="1" applyAlignment="1">
      <alignment vertical="center" wrapText="1"/>
    </xf>
    <xf numFmtId="4" fontId="7" fillId="0" borderId="1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vertical="center" wrapText="1"/>
    </xf>
    <xf numFmtId="0" fontId="7" fillId="0" borderId="29" xfId="0" applyFont="1" applyFill="1" applyBorder="1" applyAlignment="1">
      <alignment horizontal="center" vertical="center" wrapText="1"/>
    </xf>
    <xf numFmtId="4" fontId="7" fillId="0" borderId="29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0" xfId="0" applyFont="1"/>
    <xf numFmtId="0" fontId="6" fillId="0" borderId="24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6" xfId="0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4" fontId="7" fillId="0" borderId="18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16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0" xfId="0" applyNumberFormat="1" applyFont="1" applyFill="1" applyBorder="1" applyAlignment="1">
      <alignment horizontal="center" vertical="center"/>
    </xf>
    <xf numFmtId="0" fontId="6" fillId="0" borderId="10" xfId="0" applyNumberFormat="1" applyFont="1" applyFill="1" applyBorder="1" applyAlignment="1">
      <alignment horizontal="center" vertical="center"/>
    </xf>
    <xf numFmtId="0" fontId="6" fillId="0" borderId="16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7" fillId="0" borderId="25" xfId="0" applyNumberFormat="1" applyFont="1" applyFill="1" applyBorder="1" applyAlignment="1">
      <alignment horizontal="center" vertical="center" wrapText="1"/>
    </xf>
    <xf numFmtId="4" fontId="7" fillId="0" borderId="16" xfId="0" applyNumberFormat="1" applyFont="1" applyFill="1" applyBorder="1" applyAlignment="1">
      <alignment horizontal="center" vertical="center"/>
    </xf>
    <xf numFmtId="4" fontId="7" fillId="0" borderId="29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5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" fontId="7" fillId="0" borderId="6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6" xfId="0" applyNumberFormat="1" applyFont="1" applyFill="1" applyBorder="1" applyAlignment="1">
      <alignment horizontal="center" vertical="center" wrapText="1"/>
    </xf>
    <xf numFmtId="4" fontId="5" fillId="2" borderId="10" xfId="0" applyNumberFormat="1" applyFont="1" applyFill="1" applyBorder="1" applyAlignment="1">
      <alignment horizontal="center" vertical="center" wrapText="1"/>
    </xf>
    <xf numFmtId="4" fontId="7" fillId="0" borderId="23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/>
    </xf>
    <xf numFmtId="4" fontId="6" fillId="0" borderId="10" xfId="0" applyNumberFormat="1" applyFont="1" applyFill="1" applyBorder="1" applyAlignment="1">
      <alignment horizontal="center" vertical="center"/>
    </xf>
    <xf numFmtId="4" fontId="6" fillId="0" borderId="16" xfId="0" applyNumberFormat="1" applyFont="1" applyFill="1" applyBorder="1" applyAlignment="1">
      <alignment horizontal="center" vertical="center"/>
    </xf>
    <xf numFmtId="4" fontId="7" fillId="0" borderId="12" xfId="0" applyNumberFormat="1" applyFont="1" applyFill="1" applyBorder="1" applyAlignment="1">
      <alignment horizontal="center" vertical="center"/>
    </xf>
    <xf numFmtId="4" fontId="7" fillId="0" borderId="13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7" fillId="0" borderId="30" xfId="0" applyNumberFormat="1" applyFont="1" applyFill="1" applyBorder="1" applyAlignment="1">
      <alignment horizontal="center" vertical="center" wrapText="1"/>
    </xf>
    <xf numFmtId="4" fontId="6" fillId="0" borderId="29" xfId="0" applyNumberFormat="1" applyFont="1" applyFill="1" applyBorder="1" applyAlignment="1">
      <alignment horizontal="center" vertical="center" wrapText="1"/>
    </xf>
    <xf numFmtId="4" fontId="6" fillId="0" borderId="30" xfId="0" applyNumberFormat="1" applyFont="1" applyFill="1" applyBorder="1" applyAlignment="1">
      <alignment horizontal="center" vertical="center" wrapText="1"/>
    </xf>
    <xf numFmtId="4" fontId="6" fillId="0" borderId="10" xfId="0" applyNumberFormat="1" applyFont="1" applyFill="1" applyBorder="1" applyAlignment="1">
      <alignment horizontal="center" vertical="center" wrapText="1"/>
    </xf>
    <xf numFmtId="4" fontId="6" fillId="0" borderId="23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25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  <xf numFmtId="4" fontId="6" fillId="0" borderId="13" xfId="0" applyNumberFormat="1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center" vertical="center" wrapText="1"/>
    </xf>
    <xf numFmtId="4" fontId="6" fillId="0" borderId="18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4" fontId="6" fillId="0" borderId="35" xfId="0" applyNumberFormat="1" applyFont="1" applyFill="1" applyBorder="1" applyAlignment="1">
      <alignment horizontal="center" vertical="center" wrapText="1"/>
    </xf>
    <xf numFmtId="4" fontId="6" fillId="0" borderId="22" xfId="0" applyNumberFormat="1" applyFont="1" applyFill="1" applyBorder="1" applyAlignment="1">
      <alignment horizontal="center" vertical="center" wrapText="1"/>
    </xf>
    <xf numFmtId="4" fontId="6" fillId="0" borderId="36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/>
    </xf>
    <xf numFmtId="0" fontId="5" fillId="2" borderId="16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7" fillId="0" borderId="29" xfId="0" applyNumberFormat="1" applyFont="1" applyFill="1" applyBorder="1" applyAlignment="1">
      <alignment horizontal="center" vertical="center"/>
    </xf>
    <xf numFmtId="3" fontId="7" fillId="0" borderId="10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1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top" wrapText="1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12" fillId="0" borderId="4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5" fillId="2" borderId="1" xfId="0" applyFont="1" applyFill="1" applyBorder="1" applyAlignment="1">
      <alignment vertical="top" wrapText="1"/>
    </xf>
    <xf numFmtId="0" fontId="13" fillId="0" borderId="0" xfId="0" applyFont="1" applyFill="1"/>
    <xf numFmtId="0" fontId="13" fillId="0" borderId="28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vertical="center" wrapText="1"/>
    </xf>
    <xf numFmtId="0" fontId="13" fillId="0" borderId="29" xfId="0" applyFont="1" applyFill="1" applyBorder="1" applyAlignment="1">
      <alignment horizontal="center" vertical="center" wrapText="1"/>
    </xf>
    <xf numFmtId="4" fontId="2" fillId="0" borderId="29" xfId="0" applyNumberFormat="1" applyFont="1" applyFill="1" applyBorder="1" applyAlignment="1">
      <alignment horizontal="center" vertical="center"/>
    </xf>
    <xf numFmtId="4" fontId="2" fillId="0" borderId="29" xfId="0" applyNumberFormat="1" applyFont="1" applyFill="1" applyBorder="1" applyAlignment="1">
      <alignment horizontal="center" vertical="center" wrapText="1"/>
    </xf>
    <xf numFmtId="4" fontId="2" fillId="0" borderId="18" xfId="0" applyNumberFormat="1" applyFont="1" applyFill="1" applyBorder="1" applyAlignment="1">
      <alignment horizontal="center" vertical="center" wrapText="1"/>
    </xf>
    <xf numFmtId="0" fontId="13" fillId="0" borderId="0" xfId="0" applyFont="1"/>
    <xf numFmtId="4" fontId="2" fillId="0" borderId="30" xfId="0" applyNumberFormat="1" applyFont="1" applyFill="1" applyBorder="1" applyAlignment="1">
      <alignment horizontal="center" vertical="center" wrapText="1"/>
    </xf>
    <xf numFmtId="4" fontId="2" fillId="0" borderId="36" xfId="0" applyNumberFormat="1" applyFont="1" applyFill="1" applyBorder="1" applyAlignment="1">
      <alignment horizontal="center" vertical="center" wrapText="1"/>
    </xf>
    <xf numFmtId="0" fontId="13" fillId="0" borderId="39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 wrapText="1"/>
    </xf>
    <xf numFmtId="0" fontId="13" fillId="0" borderId="41" xfId="0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top"/>
    </xf>
    <xf numFmtId="0" fontId="2" fillId="0" borderId="16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top" wrapText="1"/>
    </xf>
    <xf numFmtId="4" fontId="1" fillId="0" borderId="10" xfId="0" applyNumberFormat="1" applyFont="1" applyFill="1" applyBorder="1" applyAlignment="1">
      <alignment horizontal="center" vertical="top"/>
    </xf>
    <xf numFmtId="0" fontId="3" fillId="0" borderId="16" xfId="0" applyFont="1" applyFill="1" applyBorder="1" applyAlignment="1">
      <alignment horizontal="center" vertical="top" wrapText="1"/>
    </xf>
    <xf numFmtId="4" fontId="4" fillId="0" borderId="16" xfId="0" applyNumberFormat="1" applyFont="1" applyFill="1" applyBorder="1" applyAlignment="1">
      <alignment horizontal="center" vertical="top"/>
    </xf>
    <xf numFmtId="0" fontId="3" fillId="0" borderId="16" xfId="0" applyFont="1" applyFill="1" applyBorder="1" applyAlignment="1">
      <alignment horizontal="center" vertical="top"/>
    </xf>
    <xf numFmtId="0" fontId="3" fillId="0" borderId="22" xfId="0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horizontal="center" vertical="top" wrapText="1"/>
    </xf>
    <xf numFmtId="4" fontId="1" fillId="0" borderId="22" xfId="0" applyNumberFormat="1" applyFont="1" applyFill="1" applyBorder="1" applyAlignment="1">
      <alignment horizontal="center" vertical="top"/>
    </xf>
    <xf numFmtId="4" fontId="11" fillId="0" borderId="22" xfId="0" applyNumberFormat="1" applyFont="1" applyFill="1" applyBorder="1" applyAlignment="1">
      <alignment horizontal="center" vertical="top"/>
    </xf>
    <xf numFmtId="0" fontId="3" fillId="0" borderId="29" xfId="0" applyFont="1" applyFill="1" applyBorder="1" applyAlignment="1">
      <alignment horizontal="center" vertical="top"/>
    </xf>
    <xf numFmtId="0" fontId="3" fillId="0" borderId="29" xfId="0" applyFont="1" applyFill="1" applyBorder="1" applyAlignment="1">
      <alignment vertical="top" wrapText="1"/>
    </xf>
    <xf numFmtId="0" fontId="11" fillId="0" borderId="29" xfId="0" applyFont="1" applyFill="1" applyBorder="1" applyAlignment="1">
      <alignment horizontal="center" vertical="top" wrapText="1"/>
    </xf>
    <xf numFmtId="4" fontId="1" fillId="0" borderId="29" xfId="0" applyNumberFormat="1" applyFont="1" applyFill="1" applyBorder="1" applyAlignment="1">
      <alignment horizontal="center" vertical="top"/>
    </xf>
    <xf numFmtId="4" fontId="11" fillId="0" borderId="10" xfId="0" applyNumberFormat="1" applyFont="1" applyFill="1" applyBorder="1" applyAlignment="1">
      <alignment horizontal="center" vertical="top" wrapText="1"/>
    </xf>
    <xf numFmtId="4" fontId="3" fillId="0" borderId="16" xfId="0" applyNumberFormat="1" applyFont="1" applyFill="1" applyBorder="1" applyAlignment="1">
      <alignment horizontal="center" vertical="top" wrapText="1"/>
    </xf>
    <xf numFmtId="0" fontId="4" fillId="0" borderId="1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4" fillId="0" borderId="16" xfId="0" applyFont="1" applyFill="1" applyBorder="1" applyAlignment="1">
      <alignment horizontal="center" vertical="top"/>
    </xf>
    <xf numFmtId="0" fontId="3" fillId="0" borderId="29" xfId="0" applyFont="1" applyFill="1" applyBorder="1" applyAlignment="1">
      <alignment horizontal="center" vertical="top" wrapText="1"/>
    </xf>
    <xf numFmtId="0" fontId="1" fillId="0" borderId="2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4" fontId="11" fillId="0" borderId="10" xfId="0" applyNumberFormat="1" applyFont="1" applyFill="1" applyBorder="1" applyAlignment="1">
      <alignment horizontal="center" vertical="top"/>
    </xf>
    <xf numFmtId="4" fontId="3" fillId="0" borderId="16" xfId="0" applyNumberFormat="1" applyFont="1" applyFill="1" applyBorder="1" applyAlignment="1">
      <alignment horizontal="center" vertical="top"/>
    </xf>
    <xf numFmtId="2" fontId="3" fillId="0" borderId="16" xfId="0" applyNumberFormat="1" applyFont="1" applyFill="1" applyBorder="1" applyAlignment="1">
      <alignment horizontal="center" vertical="top"/>
    </xf>
    <xf numFmtId="4" fontId="11" fillId="0" borderId="29" xfId="0" applyNumberFormat="1" applyFont="1" applyFill="1" applyBorder="1" applyAlignment="1">
      <alignment horizontal="center" vertical="top"/>
    </xf>
    <xf numFmtId="0" fontId="2" fillId="0" borderId="22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left" wrapText="1"/>
    </xf>
    <xf numFmtId="0" fontId="9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4" fontId="13" fillId="0" borderId="29" xfId="0" applyNumberFormat="1" applyFont="1" applyBorder="1" applyAlignment="1">
      <alignment horizontal="center" vertical="center"/>
    </xf>
    <xf numFmtId="0" fontId="3" fillId="0" borderId="22" xfId="0" applyFont="1" applyFill="1" applyBorder="1" applyAlignment="1">
      <alignment vertical="top" wrapText="1"/>
    </xf>
    <xf numFmtId="0" fontId="2" fillId="0" borderId="16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/>
    </xf>
    <xf numFmtId="0" fontId="11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16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top"/>
    </xf>
    <xf numFmtId="0" fontId="4" fillId="0" borderId="10" xfId="0" applyFont="1" applyFill="1" applyBorder="1" applyAlignment="1">
      <alignment horizontal="center" vertical="top" wrapText="1"/>
    </xf>
    <xf numFmtId="0" fontId="4" fillId="0" borderId="16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22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4" fillId="0" borderId="16" xfId="0" applyFont="1" applyFill="1" applyBorder="1" applyAlignment="1">
      <alignment horizontal="center" vertical="top"/>
    </xf>
    <xf numFmtId="0" fontId="9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left" wrapText="1"/>
    </xf>
    <xf numFmtId="0" fontId="3" fillId="0" borderId="22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horizontal="center" vertical="top" wrapText="1"/>
    </xf>
    <xf numFmtId="4" fontId="1" fillId="0" borderId="10" xfId="0" applyNumberFormat="1" applyFont="1" applyFill="1" applyBorder="1" applyAlignment="1">
      <alignment horizontal="center" vertical="top"/>
    </xf>
    <xf numFmtId="4" fontId="1" fillId="0" borderId="16" xfId="0" applyNumberFormat="1" applyFont="1" applyFill="1" applyBorder="1" applyAlignment="1">
      <alignment horizontal="center" vertical="top"/>
    </xf>
    <xf numFmtId="4" fontId="1" fillId="0" borderId="12" xfId="0" applyNumberFormat="1" applyFont="1" applyFill="1" applyBorder="1" applyAlignment="1">
      <alignment horizontal="center" vertical="top"/>
    </xf>
    <xf numFmtId="4" fontId="1" fillId="0" borderId="22" xfId="0" applyNumberFormat="1" applyFont="1" applyFill="1" applyBorder="1" applyAlignment="1">
      <alignment horizontal="center" vertical="top"/>
    </xf>
    <xf numFmtId="0" fontId="14" fillId="0" borderId="17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0" fontId="8" fillId="0" borderId="0" xfId="0" applyFont="1" applyAlignment="1">
      <alignment horizontal="right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" fontId="2" fillId="0" borderId="23" xfId="0" applyNumberFormat="1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6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1"/>
  <sheetViews>
    <sheetView view="pageBreakPreview" zoomScale="86" zoomScaleNormal="70" zoomScaleSheetLayoutView="86" workbookViewId="0">
      <selection activeCell="I6" sqref="I6:I14"/>
    </sheetView>
  </sheetViews>
  <sheetFormatPr defaultRowHeight="15" x14ac:dyDescent="0.25"/>
  <cols>
    <col min="1" max="1" width="4.5703125" style="134" customWidth="1"/>
    <col min="2" max="2" width="35.140625" style="135" customWidth="1"/>
    <col min="3" max="3" width="16.7109375" style="134" customWidth="1"/>
    <col min="4" max="4" width="18.28515625" style="134" customWidth="1"/>
    <col min="5" max="5" width="16.7109375" style="134" customWidth="1"/>
    <col min="6" max="6" width="16.5703125" style="134" customWidth="1"/>
    <col min="7" max="7" width="16.28515625" style="134" customWidth="1"/>
    <col min="8" max="8" width="13.42578125" style="134" customWidth="1"/>
    <col min="9" max="9" width="149.140625" style="134" customWidth="1"/>
    <col min="10" max="16384" width="9.140625" style="134"/>
  </cols>
  <sheetData>
    <row r="1" spans="1:9" ht="23.25" customHeight="1" x14ac:dyDescent="0.25">
      <c r="A1" s="230" t="s">
        <v>93</v>
      </c>
      <c r="B1" s="230"/>
      <c r="C1" s="230"/>
      <c r="D1" s="230"/>
      <c r="E1" s="230"/>
      <c r="F1" s="230"/>
      <c r="G1" s="230"/>
      <c r="H1" s="230"/>
      <c r="I1" s="230"/>
    </row>
    <row r="2" spans="1:9" ht="53.25" customHeight="1" x14ac:dyDescent="0.25">
      <c r="A2" s="200" t="s">
        <v>276</v>
      </c>
      <c r="B2" s="237" t="s">
        <v>281</v>
      </c>
      <c r="C2" s="237"/>
      <c r="D2" s="237"/>
      <c r="E2" s="237"/>
      <c r="F2" s="237"/>
      <c r="G2" s="237"/>
      <c r="H2" s="237"/>
      <c r="I2" s="237"/>
    </row>
    <row r="3" spans="1:9" ht="28.5" customHeight="1" x14ac:dyDescent="0.25">
      <c r="A3" s="233" t="s">
        <v>61</v>
      </c>
      <c r="B3" s="231" t="s">
        <v>0</v>
      </c>
      <c r="C3" s="233" t="s">
        <v>1</v>
      </c>
      <c r="D3" s="233" t="s">
        <v>74</v>
      </c>
      <c r="E3" s="231" t="s">
        <v>2</v>
      </c>
      <c r="F3" s="231"/>
      <c r="G3" s="231"/>
      <c r="H3" s="231"/>
      <c r="I3" s="231" t="s">
        <v>62</v>
      </c>
    </row>
    <row r="4" spans="1:9" ht="70.5" customHeight="1" thickBot="1" x14ac:dyDescent="0.3">
      <c r="A4" s="234"/>
      <c r="B4" s="232"/>
      <c r="C4" s="234"/>
      <c r="D4" s="234"/>
      <c r="E4" s="204" t="s">
        <v>284</v>
      </c>
      <c r="F4" s="204" t="s">
        <v>285</v>
      </c>
      <c r="G4" s="204" t="s">
        <v>286</v>
      </c>
      <c r="H4" s="171" t="s">
        <v>59</v>
      </c>
      <c r="I4" s="232"/>
    </row>
    <row r="5" spans="1:9" ht="27.75" customHeight="1" thickBot="1" x14ac:dyDescent="0.3">
      <c r="A5" s="197">
        <v>1</v>
      </c>
      <c r="B5" s="198">
        <v>2</v>
      </c>
      <c r="C5" s="198">
        <v>3</v>
      </c>
      <c r="D5" s="198">
        <v>4</v>
      </c>
      <c r="E5" s="198">
        <v>5</v>
      </c>
      <c r="F5" s="198">
        <v>6</v>
      </c>
      <c r="G5" s="198">
        <v>7</v>
      </c>
      <c r="H5" s="198" t="s">
        <v>287</v>
      </c>
      <c r="I5" s="198">
        <v>9</v>
      </c>
    </row>
    <row r="6" spans="1:9" ht="29.25" customHeight="1" x14ac:dyDescent="0.25">
      <c r="A6" s="222">
        <v>1</v>
      </c>
      <c r="B6" s="223" t="s">
        <v>3</v>
      </c>
      <c r="C6" s="223" t="s">
        <v>4</v>
      </c>
      <c r="D6" s="172" t="s">
        <v>75</v>
      </c>
      <c r="E6" s="173">
        <f>E7+E8</f>
        <v>91584443.599999994</v>
      </c>
      <c r="F6" s="173">
        <f>F7+F8</f>
        <v>51380705.599999994</v>
      </c>
      <c r="G6" s="173">
        <f>G7+G8</f>
        <v>47006425</v>
      </c>
      <c r="H6" s="173">
        <f>G6/F6%</f>
        <v>91.486530694899614</v>
      </c>
      <c r="I6" s="225" t="s">
        <v>282</v>
      </c>
    </row>
    <row r="7" spans="1:9" ht="29.25" customHeight="1" x14ac:dyDescent="0.25">
      <c r="A7" s="220"/>
      <c r="B7" s="235"/>
      <c r="C7" s="235"/>
      <c r="D7" s="163" t="s">
        <v>5</v>
      </c>
      <c r="E7" s="165">
        <f t="shared" ref="E7:G8" si="0">E10+E13</f>
        <v>82425999.599999994</v>
      </c>
      <c r="F7" s="165">
        <f t="shared" si="0"/>
        <v>45250043.799999997</v>
      </c>
      <c r="G7" s="165">
        <f t="shared" si="0"/>
        <v>41213000</v>
      </c>
      <c r="H7" s="165">
        <f t="shared" ref="H7:H14" si="1">G7/F7%</f>
        <v>91.078364878842407</v>
      </c>
      <c r="I7" s="236"/>
    </row>
    <row r="8" spans="1:9" ht="29.25" customHeight="1" x14ac:dyDescent="0.25">
      <c r="A8" s="220"/>
      <c r="B8" s="235"/>
      <c r="C8" s="235"/>
      <c r="D8" s="163" t="s">
        <v>6</v>
      </c>
      <c r="E8" s="165">
        <f t="shared" si="0"/>
        <v>9158444</v>
      </c>
      <c r="F8" s="165">
        <f t="shared" si="0"/>
        <v>6130661.7999999998</v>
      </c>
      <c r="G8" s="165">
        <f t="shared" si="0"/>
        <v>5793425</v>
      </c>
      <c r="H8" s="165">
        <f t="shared" si="1"/>
        <v>94.499177886472225</v>
      </c>
      <c r="I8" s="236"/>
    </row>
    <row r="9" spans="1:9" ht="29.25" customHeight="1" x14ac:dyDescent="0.25">
      <c r="A9" s="220"/>
      <c r="B9" s="235"/>
      <c r="C9" s="235"/>
      <c r="D9" s="163" t="s">
        <v>76</v>
      </c>
      <c r="E9" s="165">
        <f>E10+E11</f>
        <v>45792221.799999997</v>
      </c>
      <c r="F9" s="165">
        <f>F10+F11</f>
        <v>45343661.799999997</v>
      </c>
      <c r="G9" s="1">
        <f>G10+G11</f>
        <v>41306618</v>
      </c>
      <c r="H9" s="165">
        <f t="shared" si="1"/>
        <v>91.096784777095365</v>
      </c>
      <c r="I9" s="236"/>
    </row>
    <row r="10" spans="1:9" ht="29.25" customHeight="1" x14ac:dyDescent="0.25">
      <c r="A10" s="220"/>
      <c r="B10" s="235"/>
      <c r="C10" s="235"/>
      <c r="D10" s="163" t="s">
        <v>5</v>
      </c>
      <c r="E10" s="165">
        <v>41212999.799999997</v>
      </c>
      <c r="F10" s="165">
        <v>41213000</v>
      </c>
      <c r="G10" s="1">
        <v>37175956.200000003</v>
      </c>
      <c r="H10" s="165">
        <f t="shared" si="1"/>
        <v>90.204440831776395</v>
      </c>
      <c r="I10" s="236"/>
    </row>
    <row r="11" spans="1:9" ht="29.25" customHeight="1" x14ac:dyDescent="0.25">
      <c r="A11" s="220"/>
      <c r="B11" s="235"/>
      <c r="C11" s="235"/>
      <c r="D11" s="163" t="s">
        <v>6</v>
      </c>
      <c r="E11" s="165">
        <v>4579222</v>
      </c>
      <c r="F11" s="165">
        <v>4130661.8</v>
      </c>
      <c r="G11" s="1">
        <v>4130661.8</v>
      </c>
      <c r="H11" s="165">
        <f t="shared" si="1"/>
        <v>100.00000000000001</v>
      </c>
      <c r="I11" s="236"/>
    </row>
    <row r="12" spans="1:9" ht="29.25" customHeight="1" x14ac:dyDescent="0.25">
      <c r="A12" s="220"/>
      <c r="B12" s="235"/>
      <c r="C12" s="235"/>
      <c r="D12" s="163" t="s">
        <v>77</v>
      </c>
      <c r="E12" s="165">
        <f>E13+E14</f>
        <v>45792221.799999997</v>
      </c>
      <c r="F12" s="165">
        <f>F13+F14</f>
        <v>6037043.7999999998</v>
      </c>
      <c r="G12" s="165">
        <f>G13+G14</f>
        <v>5699807</v>
      </c>
      <c r="H12" s="165">
        <f t="shared" si="1"/>
        <v>94.413875214885806</v>
      </c>
      <c r="I12" s="236"/>
    </row>
    <row r="13" spans="1:9" ht="29.25" customHeight="1" x14ac:dyDescent="0.25">
      <c r="A13" s="220"/>
      <c r="B13" s="235"/>
      <c r="C13" s="235"/>
      <c r="D13" s="163" t="s">
        <v>5</v>
      </c>
      <c r="E13" s="165">
        <v>41212999.799999997</v>
      </c>
      <c r="F13" s="165">
        <v>4037043.8</v>
      </c>
      <c r="G13" s="165">
        <v>4037043.8</v>
      </c>
      <c r="H13" s="165">
        <f t="shared" si="1"/>
        <v>100.00000000000001</v>
      </c>
      <c r="I13" s="236"/>
    </row>
    <row r="14" spans="1:9" ht="36" customHeight="1" thickBot="1" x14ac:dyDescent="0.3">
      <c r="A14" s="221"/>
      <c r="B14" s="224"/>
      <c r="C14" s="224"/>
      <c r="D14" s="174" t="s">
        <v>6</v>
      </c>
      <c r="E14" s="175">
        <v>4579222</v>
      </c>
      <c r="F14" s="175">
        <v>2000000</v>
      </c>
      <c r="G14" s="175">
        <v>1662763.2</v>
      </c>
      <c r="H14" s="175">
        <f t="shared" si="1"/>
        <v>83.138159999999999</v>
      </c>
      <c r="I14" s="226"/>
    </row>
    <row r="15" spans="1:9" ht="48" customHeight="1" x14ac:dyDescent="0.25">
      <c r="A15" s="222">
        <v>2</v>
      </c>
      <c r="B15" s="223" t="s">
        <v>7</v>
      </c>
      <c r="C15" s="223" t="s">
        <v>8</v>
      </c>
      <c r="D15" s="172" t="s">
        <v>77</v>
      </c>
      <c r="E15" s="173">
        <f>E16+E17</f>
        <v>46737670</v>
      </c>
      <c r="F15" s="173">
        <f>F16+F17</f>
        <v>21125815.010000002</v>
      </c>
      <c r="G15" s="173">
        <f>G16+G17</f>
        <v>21118446.27</v>
      </c>
      <c r="H15" s="173">
        <f>G15/F15%</f>
        <v>99.965119736225489</v>
      </c>
      <c r="I15" s="225" t="s">
        <v>271</v>
      </c>
    </row>
    <row r="16" spans="1:9" ht="69" customHeight="1" x14ac:dyDescent="0.25">
      <c r="A16" s="220"/>
      <c r="B16" s="235"/>
      <c r="C16" s="235"/>
      <c r="D16" s="163" t="s">
        <v>6</v>
      </c>
      <c r="E16" s="165">
        <v>43067670</v>
      </c>
      <c r="F16" s="165">
        <v>17455815.010000002</v>
      </c>
      <c r="G16" s="165">
        <v>17448446.27</v>
      </c>
      <c r="H16" s="165">
        <f t="shared" ref="H16:H17" si="2">G16/F16%</f>
        <v>99.957786330825684</v>
      </c>
      <c r="I16" s="236"/>
    </row>
    <row r="17" spans="1:9" ht="51" customHeight="1" thickBot="1" x14ac:dyDescent="0.3">
      <c r="A17" s="221"/>
      <c r="B17" s="224"/>
      <c r="C17" s="224"/>
      <c r="D17" s="174" t="s">
        <v>268</v>
      </c>
      <c r="E17" s="175">
        <v>3670000</v>
      </c>
      <c r="F17" s="175">
        <v>3670000</v>
      </c>
      <c r="G17" s="175">
        <v>3670000</v>
      </c>
      <c r="H17" s="175">
        <f t="shared" si="2"/>
        <v>100</v>
      </c>
      <c r="I17" s="226"/>
    </row>
    <row r="18" spans="1:9" ht="66" customHeight="1" x14ac:dyDescent="0.25">
      <c r="A18" s="222">
        <v>3</v>
      </c>
      <c r="B18" s="223" t="s">
        <v>10</v>
      </c>
      <c r="C18" s="223" t="s">
        <v>11</v>
      </c>
      <c r="D18" s="242" t="s">
        <v>78</v>
      </c>
      <c r="E18" s="244">
        <v>3300000</v>
      </c>
      <c r="F18" s="244">
        <v>9304596.5999999996</v>
      </c>
      <c r="G18" s="244">
        <v>9278850.3399999999</v>
      </c>
      <c r="H18" s="246">
        <f>G18/F18%</f>
        <v>99.723295258173792</v>
      </c>
      <c r="I18" s="225" t="s">
        <v>73</v>
      </c>
    </row>
    <row r="19" spans="1:9" ht="46.5" customHeight="1" thickBot="1" x14ac:dyDescent="0.3">
      <c r="A19" s="221"/>
      <c r="B19" s="224"/>
      <c r="C19" s="224"/>
      <c r="D19" s="243"/>
      <c r="E19" s="245"/>
      <c r="F19" s="245"/>
      <c r="G19" s="245"/>
      <c r="H19" s="247"/>
      <c r="I19" s="226"/>
    </row>
    <row r="20" spans="1:9" ht="56.25" customHeight="1" x14ac:dyDescent="0.25">
      <c r="A20" s="219">
        <v>4</v>
      </c>
      <c r="B20" s="213" t="s">
        <v>12</v>
      </c>
      <c r="C20" s="213" t="s">
        <v>13</v>
      </c>
      <c r="D20" s="172" t="s">
        <v>77</v>
      </c>
      <c r="E20" s="173">
        <f>E22+E23</f>
        <v>145512</v>
      </c>
      <c r="F20" s="173">
        <f>F21+F22+F23</f>
        <v>2567894.6800000002</v>
      </c>
      <c r="G20" s="173">
        <f>G21+G22+G23</f>
        <v>1774932.1600000001</v>
      </c>
      <c r="H20" s="173">
        <f>G20/F20%</f>
        <v>69.120130736826013</v>
      </c>
      <c r="I20" s="225" t="s">
        <v>64</v>
      </c>
    </row>
    <row r="21" spans="1:9" ht="75.75" customHeight="1" x14ac:dyDescent="0.25">
      <c r="A21" s="220"/>
      <c r="B21" s="214"/>
      <c r="C21" s="214"/>
      <c r="D21" s="164" t="s">
        <v>14</v>
      </c>
      <c r="E21" s="165">
        <v>0</v>
      </c>
      <c r="F21" s="165">
        <v>237400</v>
      </c>
      <c r="G21" s="165">
        <v>0</v>
      </c>
      <c r="H21" s="165">
        <f t="shared" ref="H21:H23" si="3">G21/F21%</f>
        <v>0</v>
      </c>
      <c r="I21" s="236"/>
    </row>
    <row r="22" spans="1:9" ht="63" customHeight="1" x14ac:dyDescent="0.25">
      <c r="A22" s="220"/>
      <c r="B22" s="214"/>
      <c r="C22" s="214"/>
      <c r="D22" s="163" t="s">
        <v>5</v>
      </c>
      <c r="E22" s="165">
        <v>0</v>
      </c>
      <c r="F22" s="165">
        <v>2202100</v>
      </c>
      <c r="G22" s="165">
        <v>1686185.54</v>
      </c>
      <c r="H22" s="165">
        <f t="shared" si="3"/>
        <v>76.571706098723951</v>
      </c>
      <c r="I22" s="236"/>
    </row>
    <row r="23" spans="1:9" ht="46.5" customHeight="1" thickBot="1" x14ac:dyDescent="0.3">
      <c r="A23" s="220"/>
      <c r="B23" s="215"/>
      <c r="C23" s="215"/>
      <c r="D23" s="174" t="s">
        <v>6</v>
      </c>
      <c r="E23" s="175">
        <v>145512</v>
      </c>
      <c r="F23" s="175">
        <v>128394.68</v>
      </c>
      <c r="G23" s="175">
        <v>88746.62</v>
      </c>
      <c r="H23" s="175">
        <f t="shared" si="3"/>
        <v>69.120169153425977</v>
      </c>
      <c r="I23" s="226"/>
    </row>
    <row r="24" spans="1:9" ht="297.75" customHeight="1" thickBot="1" x14ac:dyDescent="0.3">
      <c r="A24" s="176">
        <v>5</v>
      </c>
      <c r="B24" s="177" t="s">
        <v>15</v>
      </c>
      <c r="C24" s="177" t="s">
        <v>16</v>
      </c>
      <c r="D24" s="178" t="s">
        <v>79</v>
      </c>
      <c r="E24" s="179">
        <v>17500000</v>
      </c>
      <c r="F24" s="180">
        <v>6794340.6699999999</v>
      </c>
      <c r="G24" s="180">
        <v>6741111.96</v>
      </c>
      <c r="H24" s="180">
        <f>G24/F24%</f>
        <v>99.216572842232836</v>
      </c>
      <c r="I24" s="203" t="s">
        <v>63</v>
      </c>
    </row>
    <row r="25" spans="1:9" ht="408.75" customHeight="1" thickBot="1" x14ac:dyDescent="0.3">
      <c r="A25" s="181">
        <v>6</v>
      </c>
      <c r="B25" s="182" t="s">
        <v>17</v>
      </c>
      <c r="C25" s="182" t="s">
        <v>18</v>
      </c>
      <c r="D25" s="183" t="s">
        <v>80</v>
      </c>
      <c r="E25" s="184">
        <v>35454374.18</v>
      </c>
      <c r="F25" s="184">
        <v>25313957.539999999</v>
      </c>
      <c r="G25" s="184">
        <v>24784106.050000001</v>
      </c>
      <c r="H25" s="184">
        <f>ROUND(G25/F25*100,0)</f>
        <v>98</v>
      </c>
      <c r="I25" s="182" t="s">
        <v>275</v>
      </c>
    </row>
    <row r="26" spans="1:9" ht="63.75" customHeight="1" x14ac:dyDescent="0.25">
      <c r="A26" s="227">
        <v>7</v>
      </c>
      <c r="B26" s="213" t="s">
        <v>19</v>
      </c>
      <c r="C26" s="213" t="s">
        <v>20</v>
      </c>
      <c r="D26" s="172" t="s">
        <v>81</v>
      </c>
      <c r="E26" s="173">
        <f>E27+E28</f>
        <v>84051539</v>
      </c>
      <c r="F26" s="173">
        <f>F27+F28</f>
        <v>115575854.19</v>
      </c>
      <c r="G26" s="173">
        <f>G27+G28</f>
        <v>115310974.59999999</v>
      </c>
      <c r="H26" s="173">
        <f>G26/F26%</f>
        <v>99.770817536364845</v>
      </c>
      <c r="I26" s="216" t="s">
        <v>65</v>
      </c>
    </row>
    <row r="27" spans="1:9" ht="45" customHeight="1" x14ac:dyDescent="0.25">
      <c r="A27" s="228"/>
      <c r="B27" s="214"/>
      <c r="C27" s="214"/>
      <c r="D27" s="163" t="s">
        <v>5</v>
      </c>
      <c r="E27" s="165">
        <v>0</v>
      </c>
      <c r="F27" s="165">
        <v>8820619.6099999994</v>
      </c>
      <c r="G27" s="165">
        <v>8820619.6099999994</v>
      </c>
      <c r="H27" s="165">
        <f t="shared" ref="H27:H90" si="4">G27/F27%</f>
        <v>99.999999999999986</v>
      </c>
      <c r="I27" s="217"/>
    </row>
    <row r="28" spans="1:9" ht="54" customHeight="1" thickBot="1" x14ac:dyDescent="0.3">
      <c r="A28" s="229"/>
      <c r="B28" s="215"/>
      <c r="C28" s="215"/>
      <c r="D28" s="174" t="s">
        <v>6</v>
      </c>
      <c r="E28" s="175">
        <v>84051539</v>
      </c>
      <c r="F28" s="175">
        <v>106755234.58</v>
      </c>
      <c r="G28" s="175">
        <v>106490354.98999999</v>
      </c>
      <c r="H28" s="175">
        <f t="shared" si="4"/>
        <v>99.751881403247253</v>
      </c>
      <c r="I28" s="218"/>
    </row>
    <row r="29" spans="1:9" ht="126.75" customHeight="1" x14ac:dyDescent="0.25">
      <c r="A29" s="222">
        <v>8</v>
      </c>
      <c r="B29" s="213" t="s">
        <v>21</v>
      </c>
      <c r="C29" s="213" t="s">
        <v>22</v>
      </c>
      <c r="D29" s="172" t="s">
        <v>81</v>
      </c>
      <c r="E29" s="185">
        <f>E30+E31</f>
        <v>5413650.7199999997</v>
      </c>
      <c r="F29" s="185">
        <f>F30+F31</f>
        <v>7228884.1299999999</v>
      </c>
      <c r="G29" s="185">
        <f>G30+G31</f>
        <v>6072503.9499999993</v>
      </c>
      <c r="H29" s="173">
        <f t="shared" si="4"/>
        <v>84.003337732292565</v>
      </c>
      <c r="I29" s="216" t="s">
        <v>60</v>
      </c>
    </row>
    <row r="30" spans="1:9" ht="126.75" customHeight="1" x14ac:dyDescent="0.25">
      <c r="A30" s="220"/>
      <c r="B30" s="214"/>
      <c r="C30" s="214"/>
      <c r="D30" s="163" t="s">
        <v>9</v>
      </c>
      <c r="E30" s="2">
        <v>5413650.7199999997</v>
      </c>
      <c r="F30" s="2">
        <v>6069497.5</v>
      </c>
      <c r="G30" s="2">
        <v>4913117.5999999996</v>
      </c>
      <c r="H30" s="165">
        <f t="shared" si="4"/>
        <v>80.947683066019877</v>
      </c>
      <c r="I30" s="217"/>
    </row>
    <row r="31" spans="1:9" ht="105" customHeight="1" thickBot="1" x14ac:dyDescent="0.3">
      <c r="A31" s="221"/>
      <c r="B31" s="215"/>
      <c r="C31" s="215"/>
      <c r="D31" s="174" t="s">
        <v>5</v>
      </c>
      <c r="E31" s="186">
        <v>0</v>
      </c>
      <c r="F31" s="186">
        <v>1159386.6299999999</v>
      </c>
      <c r="G31" s="186">
        <v>1159386.3500000001</v>
      </c>
      <c r="H31" s="175">
        <f t="shared" si="4"/>
        <v>99.999975849298878</v>
      </c>
      <c r="I31" s="218"/>
    </row>
    <row r="32" spans="1:9" ht="56.25" customHeight="1" x14ac:dyDescent="0.25">
      <c r="A32" s="222">
        <v>9</v>
      </c>
      <c r="B32" s="213" t="s">
        <v>23</v>
      </c>
      <c r="C32" s="213" t="s">
        <v>24</v>
      </c>
      <c r="D32" s="172" t="s">
        <v>81</v>
      </c>
      <c r="E32" s="173">
        <f>E33+E34+E35</f>
        <v>7383490.1299999999</v>
      </c>
      <c r="F32" s="173">
        <f>F33+F34+F35</f>
        <v>9275723.9400000013</v>
      </c>
      <c r="G32" s="173">
        <f>G33+G34+G35</f>
        <v>9275723.9400000013</v>
      </c>
      <c r="H32" s="173">
        <f t="shared" si="4"/>
        <v>99.999999999999986</v>
      </c>
      <c r="I32" s="216" t="s">
        <v>25</v>
      </c>
    </row>
    <row r="33" spans="1:9" ht="56.25" customHeight="1" x14ac:dyDescent="0.25">
      <c r="A33" s="220"/>
      <c r="B33" s="214"/>
      <c r="C33" s="214"/>
      <c r="D33" s="163" t="s">
        <v>6</v>
      </c>
      <c r="E33" s="165">
        <v>4857710.13</v>
      </c>
      <c r="F33" s="165">
        <v>4397033.9400000004</v>
      </c>
      <c r="G33" s="165">
        <v>4397033.9400000004</v>
      </c>
      <c r="H33" s="165">
        <f t="shared" si="4"/>
        <v>100</v>
      </c>
      <c r="I33" s="217"/>
    </row>
    <row r="34" spans="1:9" ht="81.75" customHeight="1" x14ac:dyDescent="0.25">
      <c r="A34" s="220"/>
      <c r="B34" s="214"/>
      <c r="C34" s="214"/>
      <c r="D34" s="163" t="s">
        <v>5</v>
      </c>
      <c r="E34" s="165">
        <v>2075100</v>
      </c>
      <c r="F34" s="165">
        <v>4005500</v>
      </c>
      <c r="G34" s="165">
        <v>4005500</v>
      </c>
      <c r="H34" s="165">
        <f t="shared" si="4"/>
        <v>100</v>
      </c>
      <c r="I34" s="217"/>
    </row>
    <row r="35" spans="1:9" ht="45" customHeight="1" thickBot="1" x14ac:dyDescent="0.3">
      <c r="A35" s="221"/>
      <c r="B35" s="215"/>
      <c r="C35" s="215"/>
      <c r="D35" s="187" t="s">
        <v>26</v>
      </c>
      <c r="E35" s="175">
        <v>450680</v>
      </c>
      <c r="F35" s="175">
        <v>873190</v>
      </c>
      <c r="G35" s="175">
        <v>873190</v>
      </c>
      <c r="H35" s="175">
        <f t="shared" si="4"/>
        <v>100</v>
      </c>
      <c r="I35" s="218"/>
    </row>
    <row r="36" spans="1:9" ht="71.25" customHeight="1" x14ac:dyDescent="0.25">
      <c r="A36" s="219">
        <v>10</v>
      </c>
      <c r="B36" s="213" t="s">
        <v>27</v>
      </c>
      <c r="C36" s="213" t="s">
        <v>28</v>
      </c>
      <c r="D36" s="172" t="s">
        <v>81</v>
      </c>
      <c r="E36" s="173">
        <f>E37+E38</f>
        <v>441941664.93000001</v>
      </c>
      <c r="F36" s="173">
        <f t="shared" ref="F36:G36" si="5">F37+F38</f>
        <v>510121566.37</v>
      </c>
      <c r="G36" s="173">
        <f t="shared" si="5"/>
        <v>505065491.28999996</v>
      </c>
      <c r="H36" s="173">
        <f t="shared" si="4"/>
        <v>99.00884898555087</v>
      </c>
      <c r="I36" s="216" t="s">
        <v>29</v>
      </c>
    </row>
    <row r="37" spans="1:9" ht="63.75" customHeight="1" x14ac:dyDescent="0.25">
      <c r="A37" s="220"/>
      <c r="B37" s="214"/>
      <c r="C37" s="214"/>
      <c r="D37" s="166" t="s">
        <v>30</v>
      </c>
      <c r="E37" s="165">
        <v>344358000</v>
      </c>
      <c r="F37" s="165">
        <v>350623328.05000001</v>
      </c>
      <c r="G37" s="165">
        <v>346287674.38999999</v>
      </c>
      <c r="H37" s="165">
        <f t="shared" si="4"/>
        <v>98.76344404004351</v>
      </c>
      <c r="I37" s="217"/>
    </row>
    <row r="38" spans="1:9" ht="44.25" customHeight="1" thickBot="1" x14ac:dyDescent="0.3">
      <c r="A38" s="220"/>
      <c r="B38" s="215"/>
      <c r="C38" s="215"/>
      <c r="D38" s="189" t="s">
        <v>9</v>
      </c>
      <c r="E38" s="175">
        <v>97583664.930000007</v>
      </c>
      <c r="F38" s="175">
        <v>159498238.31999999</v>
      </c>
      <c r="G38" s="175">
        <v>158777816.90000001</v>
      </c>
      <c r="H38" s="175">
        <f t="shared" si="4"/>
        <v>99.548320139715514</v>
      </c>
      <c r="I38" s="218"/>
    </row>
    <row r="39" spans="1:9" ht="120.75" customHeight="1" x14ac:dyDescent="0.25">
      <c r="A39" s="220">
        <v>11</v>
      </c>
      <c r="B39" s="241" t="s">
        <v>31</v>
      </c>
      <c r="C39" s="241" t="s">
        <v>32</v>
      </c>
      <c r="D39" s="188" t="s">
        <v>77</v>
      </c>
      <c r="E39" s="170">
        <f>E40+E41</f>
        <v>54758635.619999997</v>
      </c>
      <c r="F39" s="170">
        <f>F40+F41</f>
        <v>291256310.97000003</v>
      </c>
      <c r="G39" s="170">
        <f>G40+G41</f>
        <v>274726118.83999997</v>
      </c>
      <c r="H39" s="170">
        <f t="shared" si="4"/>
        <v>94.324520531435724</v>
      </c>
      <c r="I39" s="216" t="s">
        <v>66</v>
      </c>
    </row>
    <row r="40" spans="1:9" ht="46.5" customHeight="1" x14ac:dyDescent="0.25">
      <c r="A40" s="220"/>
      <c r="B40" s="214"/>
      <c r="C40" s="214"/>
      <c r="D40" s="163" t="s">
        <v>5</v>
      </c>
      <c r="E40" s="165">
        <v>9135500</v>
      </c>
      <c r="F40" s="165">
        <v>247253537.46000001</v>
      </c>
      <c r="G40" s="165">
        <v>247253474.81999999</v>
      </c>
      <c r="H40" s="165">
        <f t="shared" si="4"/>
        <v>99.999974665680952</v>
      </c>
      <c r="I40" s="217"/>
    </row>
    <row r="41" spans="1:9" ht="58.5" customHeight="1" thickBot="1" x14ac:dyDescent="0.3">
      <c r="A41" s="221"/>
      <c r="B41" s="215"/>
      <c r="C41" s="215"/>
      <c r="D41" s="174" t="s">
        <v>6</v>
      </c>
      <c r="E41" s="175">
        <v>45623135.619999997</v>
      </c>
      <c r="F41" s="175">
        <v>44002773.509999998</v>
      </c>
      <c r="G41" s="175">
        <v>27472644.02</v>
      </c>
      <c r="H41" s="175">
        <f t="shared" si="4"/>
        <v>62.433891840378223</v>
      </c>
      <c r="I41" s="218"/>
    </row>
    <row r="42" spans="1:9" ht="131.25" customHeight="1" thickBot="1" x14ac:dyDescent="0.3">
      <c r="A42" s="181">
        <v>12</v>
      </c>
      <c r="B42" s="182" t="s">
        <v>33</v>
      </c>
      <c r="C42" s="190" t="s">
        <v>34</v>
      </c>
      <c r="D42" s="191" t="s">
        <v>82</v>
      </c>
      <c r="E42" s="184">
        <v>3450486.38</v>
      </c>
      <c r="F42" s="184">
        <v>3784849.25</v>
      </c>
      <c r="G42" s="184">
        <v>3782478.49</v>
      </c>
      <c r="H42" s="184">
        <f t="shared" si="4"/>
        <v>99.937361838123408</v>
      </c>
      <c r="I42" s="182" t="s">
        <v>67</v>
      </c>
    </row>
    <row r="43" spans="1:9" ht="82.5" customHeight="1" x14ac:dyDescent="0.25">
      <c r="A43" s="222">
        <v>13</v>
      </c>
      <c r="B43" s="213" t="s">
        <v>35</v>
      </c>
      <c r="C43" s="213" t="s">
        <v>36</v>
      </c>
      <c r="D43" s="192" t="s">
        <v>77</v>
      </c>
      <c r="E43" s="173">
        <f>E44+E45+E46+E47</f>
        <v>2500000</v>
      </c>
      <c r="F43" s="173">
        <f>F44+F45+F46+F47</f>
        <v>2225461.58</v>
      </c>
      <c r="G43" s="173">
        <f>G44+G45+G46+G47</f>
        <v>1818794.9100000001</v>
      </c>
      <c r="H43" s="173">
        <f t="shared" si="4"/>
        <v>81.726637132059594</v>
      </c>
      <c r="I43" s="216" t="s">
        <v>68</v>
      </c>
    </row>
    <row r="44" spans="1:9" ht="82.5" customHeight="1" x14ac:dyDescent="0.25">
      <c r="A44" s="220"/>
      <c r="B44" s="214"/>
      <c r="C44" s="214"/>
      <c r="D44" s="164" t="s">
        <v>14</v>
      </c>
      <c r="E44" s="165">
        <v>0</v>
      </c>
      <c r="F44" s="165">
        <v>0</v>
      </c>
      <c r="G44" s="165">
        <v>0</v>
      </c>
      <c r="H44" s="165">
        <v>0</v>
      </c>
      <c r="I44" s="217"/>
    </row>
    <row r="45" spans="1:9" ht="82.5" customHeight="1" x14ac:dyDescent="0.25">
      <c r="A45" s="220"/>
      <c r="B45" s="214"/>
      <c r="C45" s="214"/>
      <c r="D45" s="163" t="s">
        <v>5</v>
      </c>
      <c r="E45" s="165">
        <v>0</v>
      </c>
      <c r="F45" s="165">
        <v>437000</v>
      </c>
      <c r="G45" s="165">
        <v>437000</v>
      </c>
      <c r="H45" s="165">
        <f t="shared" si="4"/>
        <v>100</v>
      </c>
      <c r="I45" s="217"/>
    </row>
    <row r="46" spans="1:9" ht="110.25" customHeight="1" x14ac:dyDescent="0.25">
      <c r="A46" s="220"/>
      <c r="B46" s="214"/>
      <c r="C46" s="214"/>
      <c r="D46" s="163" t="s">
        <v>6</v>
      </c>
      <c r="E46" s="165">
        <v>1000000</v>
      </c>
      <c r="F46" s="165">
        <v>288461.58</v>
      </c>
      <c r="G46" s="165">
        <v>288461.58</v>
      </c>
      <c r="H46" s="165">
        <f t="shared" si="4"/>
        <v>100</v>
      </c>
      <c r="I46" s="217"/>
    </row>
    <row r="47" spans="1:9" ht="118.5" customHeight="1" thickBot="1" x14ac:dyDescent="0.3">
      <c r="A47" s="221"/>
      <c r="B47" s="215"/>
      <c r="C47" s="215"/>
      <c r="D47" s="187" t="s">
        <v>37</v>
      </c>
      <c r="E47" s="175">
        <v>1500000</v>
      </c>
      <c r="F47" s="175">
        <v>1500000</v>
      </c>
      <c r="G47" s="175">
        <v>1093333.33</v>
      </c>
      <c r="H47" s="175">
        <f t="shared" si="4"/>
        <v>72.888888666666674</v>
      </c>
      <c r="I47" s="218"/>
    </row>
    <row r="48" spans="1:9" ht="53.25" customHeight="1" x14ac:dyDescent="0.25">
      <c r="A48" s="222">
        <v>14</v>
      </c>
      <c r="B48" s="213" t="s">
        <v>38</v>
      </c>
      <c r="C48" s="213" t="s">
        <v>39</v>
      </c>
      <c r="D48" s="192" t="s">
        <v>89</v>
      </c>
      <c r="E48" s="173">
        <f>E49+E50+E51</f>
        <v>8623273</v>
      </c>
      <c r="F48" s="173">
        <f t="shared" ref="F48:G48" si="6">F49+F50+F51</f>
        <v>2501000</v>
      </c>
      <c r="G48" s="173">
        <f t="shared" si="6"/>
        <v>2501000</v>
      </c>
      <c r="H48" s="173">
        <f t="shared" si="4"/>
        <v>100</v>
      </c>
      <c r="I48" s="216" t="s">
        <v>40</v>
      </c>
    </row>
    <row r="49" spans="1:9" ht="53.25" customHeight="1" x14ac:dyDescent="0.25">
      <c r="A49" s="220"/>
      <c r="B49" s="214"/>
      <c r="C49" s="214"/>
      <c r="D49" s="164" t="s">
        <v>86</v>
      </c>
      <c r="E49" s="165">
        <v>2689398</v>
      </c>
      <c r="F49" s="165">
        <v>200000</v>
      </c>
      <c r="G49" s="165">
        <v>200000</v>
      </c>
      <c r="H49" s="165">
        <f t="shared" si="4"/>
        <v>100</v>
      </c>
      <c r="I49" s="217"/>
    </row>
    <row r="50" spans="1:9" ht="53.25" customHeight="1" x14ac:dyDescent="0.25">
      <c r="A50" s="220"/>
      <c r="B50" s="214"/>
      <c r="C50" s="214"/>
      <c r="D50" s="164" t="s">
        <v>87</v>
      </c>
      <c r="E50" s="165">
        <v>2839155</v>
      </c>
      <c r="F50" s="165">
        <v>800000</v>
      </c>
      <c r="G50" s="165">
        <v>800000</v>
      </c>
      <c r="H50" s="165">
        <f t="shared" si="4"/>
        <v>100</v>
      </c>
      <c r="I50" s="217"/>
    </row>
    <row r="51" spans="1:9" ht="53.25" customHeight="1" thickBot="1" x14ac:dyDescent="0.3">
      <c r="A51" s="221"/>
      <c r="B51" s="215"/>
      <c r="C51" s="215"/>
      <c r="D51" s="187" t="s">
        <v>88</v>
      </c>
      <c r="E51" s="175">
        <v>3094720</v>
      </c>
      <c r="F51" s="175">
        <v>1501000</v>
      </c>
      <c r="G51" s="175">
        <v>1501000</v>
      </c>
      <c r="H51" s="175">
        <f t="shared" si="4"/>
        <v>100</v>
      </c>
      <c r="I51" s="218"/>
    </row>
    <row r="52" spans="1:9" ht="40.5" customHeight="1" x14ac:dyDescent="0.25">
      <c r="A52" s="222">
        <v>15</v>
      </c>
      <c r="B52" s="213" t="s">
        <v>41</v>
      </c>
      <c r="C52" s="213" t="s">
        <v>42</v>
      </c>
      <c r="D52" s="172" t="s">
        <v>83</v>
      </c>
      <c r="E52" s="173">
        <f>E53+E54+E55</f>
        <v>115915270.06</v>
      </c>
      <c r="F52" s="193">
        <f>F53+F54+F55</f>
        <v>28030642.149999999</v>
      </c>
      <c r="G52" s="193">
        <f>G53+G54+G55</f>
        <v>26884021.620000001</v>
      </c>
      <c r="H52" s="173">
        <f t="shared" si="4"/>
        <v>95.909403274230741</v>
      </c>
      <c r="I52" s="238" t="s">
        <v>69</v>
      </c>
    </row>
    <row r="53" spans="1:9" ht="32.25" customHeight="1" x14ac:dyDescent="0.25">
      <c r="A53" s="220"/>
      <c r="B53" s="214"/>
      <c r="C53" s="214"/>
      <c r="D53" s="163" t="s">
        <v>5</v>
      </c>
      <c r="E53" s="165">
        <v>7734000</v>
      </c>
      <c r="F53" s="1">
        <v>0</v>
      </c>
      <c r="G53" s="3">
        <v>0</v>
      </c>
      <c r="H53" s="165">
        <v>0</v>
      </c>
      <c r="I53" s="239"/>
    </row>
    <row r="54" spans="1:9" ht="34.5" customHeight="1" x14ac:dyDescent="0.25">
      <c r="A54" s="220"/>
      <c r="B54" s="214"/>
      <c r="C54" s="214"/>
      <c r="D54" s="163" t="s">
        <v>6</v>
      </c>
      <c r="E54" s="165">
        <v>50223635.030000001</v>
      </c>
      <c r="F54" s="1">
        <v>28030642.149999999</v>
      </c>
      <c r="G54" s="1">
        <v>26884021.620000001</v>
      </c>
      <c r="H54" s="165">
        <f t="shared" si="4"/>
        <v>95.909403274230741</v>
      </c>
      <c r="I54" s="239"/>
    </row>
    <row r="55" spans="1:9" ht="27.75" customHeight="1" thickBot="1" x14ac:dyDescent="0.3">
      <c r="A55" s="221"/>
      <c r="B55" s="215"/>
      <c r="C55" s="215"/>
      <c r="D55" s="174" t="s">
        <v>268</v>
      </c>
      <c r="E55" s="175">
        <v>57957635.030000001</v>
      </c>
      <c r="F55" s="194">
        <v>0</v>
      </c>
      <c r="G55" s="195">
        <v>0</v>
      </c>
      <c r="H55" s="175">
        <v>0</v>
      </c>
      <c r="I55" s="240"/>
    </row>
    <row r="56" spans="1:9" ht="145.5" customHeight="1" thickBot="1" x14ac:dyDescent="0.3">
      <c r="A56" s="181">
        <v>16</v>
      </c>
      <c r="B56" s="190" t="s">
        <v>43</v>
      </c>
      <c r="C56" s="190" t="s">
        <v>44</v>
      </c>
      <c r="D56" s="183" t="s">
        <v>84</v>
      </c>
      <c r="E56" s="184">
        <v>12488385.699999999</v>
      </c>
      <c r="F56" s="196">
        <v>12488385.699999999</v>
      </c>
      <c r="G56" s="196">
        <v>12406613.32</v>
      </c>
      <c r="H56" s="184">
        <f t="shared" si="4"/>
        <v>99.345212568186469</v>
      </c>
      <c r="I56" s="182" t="s">
        <v>45</v>
      </c>
    </row>
    <row r="57" spans="1:9" ht="133.5" customHeight="1" thickBot="1" x14ac:dyDescent="0.3">
      <c r="A57" s="181">
        <v>17</v>
      </c>
      <c r="B57" s="190" t="s">
        <v>46</v>
      </c>
      <c r="C57" s="190" t="s">
        <v>47</v>
      </c>
      <c r="D57" s="183" t="s">
        <v>84</v>
      </c>
      <c r="E57" s="184">
        <v>190000</v>
      </c>
      <c r="F57" s="184">
        <v>150000</v>
      </c>
      <c r="G57" s="184">
        <v>150000</v>
      </c>
      <c r="H57" s="184">
        <f t="shared" si="4"/>
        <v>100</v>
      </c>
      <c r="I57" s="199" t="s">
        <v>267</v>
      </c>
    </row>
    <row r="58" spans="1:9" ht="82.5" customHeight="1" x14ac:dyDescent="0.25">
      <c r="A58" s="222">
        <v>18</v>
      </c>
      <c r="B58" s="213" t="s">
        <v>48</v>
      </c>
      <c r="C58" s="213" t="s">
        <v>49</v>
      </c>
      <c r="D58" s="192" t="s">
        <v>83</v>
      </c>
      <c r="E58" s="173">
        <f>E59+E60</f>
        <v>1197000</v>
      </c>
      <c r="F58" s="173">
        <f>F59+F60</f>
        <v>7857482.7999999998</v>
      </c>
      <c r="G58" s="173">
        <f>G59+G60</f>
        <v>7852301.5</v>
      </c>
      <c r="H58" s="173">
        <f t="shared" si="4"/>
        <v>99.934059034784028</v>
      </c>
      <c r="I58" s="216" t="s">
        <v>50</v>
      </c>
    </row>
    <row r="59" spans="1:9" ht="82.5" customHeight="1" x14ac:dyDescent="0.25">
      <c r="A59" s="220"/>
      <c r="B59" s="214"/>
      <c r="C59" s="214"/>
      <c r="D59" s="163" t="s">
        <v>5</v>
      </c>
      <c r="E59" s="165">
        <v>1197000</v>
      </c>
      <c r="F59" s="165">
        <v>7857482.7999999998</v>
      </c>
      <c r="G59" s="165">
        <v>7852301.5</v>
      </c>
      <c r="H59" s="165">
        <f t="shared" si="4"/>
        <v>99.934059034784028</v>
      </c>
      <c r="I59" s="217"/>
    </row>
    <row r="60" spans="1:9" ht="81.75" customHeight="1" thickBot="1" x14ac:dyDescent="0.3">
      <c r="A60" s="221"/>
      <c r="B60" s="215"/>
      <c r="C60" s="215"/>
      <c r="D60" s="174" t="s">
        <v>6</v>
      </c>
      <c r="E60" s="175">
        <v>0</v>
      </c>
      <c r="F60" s="175">
        <v>0</v>
      </c>
      <c r="G60" s="175">
        <v>0</v>
      </c>
      <c r="H60" s="175">
        <v>0</v>
      </c>
      <c r="I60" s="218"/>
    </row>
    <row r="61" spans="1:9" ht="46.5" customHeight="1" x14ac:dyDescent="0.25">
      <c r="A61" s="219">
        <v>19</v>
      </c>
      <c r="B61" s="241" t="s">
        <v>51</v>
      </c>
      <c r="C61" s="241" t="s">
        <v>52</v>
      </c>
      <c r="D61" s="188" t="s">
        <v>83</v>
      </c>
      <c r="E61" s="170">
        <f>E62+E63</f>
        <v>78506783</v>
      </c>
      <c r="F61" s="170">
        <f>F62+F63</f>
        <v>65034713.789999999</v>
      </c>
      <c r="G61" s="170">
        <f>G62+G63</f>
        <v>65034713.789999999</v>
      </c>
      <c r="H61" s="170">
        <f t="shared" si="4"/>
        <v>100</v>
      </c>
      <c r="I61" s="216" t="s">
        <v>70</v>
      </c>
    </row>
    <row r="62" spans="1:9" ht="63.75" customHeight="1" x14ac:dyDescent="0.25">
      <c r="A62" s="220"/>
      <c r="B62" s="214"/>
      <c r="C62" s="214"/>
      <c r="D62" s="163" t="s">
        <v>5</v>
      </c>
      <c r="E62" s="165">
        <v>39000</v>
      </c>
      <c r="F62" s="165">
        <v>992600</v>
      </c>
      <c r="G62" s="165">
        <v>992600</v>
      </c>
      <c r="H62" s="165">
        <f t="shared" si="4"/>
        <v>100</v>
      </c>
      <c r="I62" s="217"/>
    </row>
    <row r="63" spans="1:9" ht="38.25" customHeight="1" thickBot="1" x14ac:dyDescent="0.3">
      <c r="A63" s="221"/>
      <c r="B63" s="215"/>
      <c r="C63" s="215"/>
      <c r="D63" s="174" t="s">
        <v>6</v>
      </c>
      <c r="E63" s="175">
        <v>78467783</v>
      </c>
      <c r="F63" s="175">
        <v>64042113.789999999</v>
      </c>
      <c r="G63" s="175">
        <v>64042113.789999999</v>
      </c>
      <c r="H63" s="175">
        <f t="shared" si="4"/>
        <v>100</v>
      </c>
      <c r="I63" s="218"/>
    </row>
    <row r="64" spans="1:9" ht="111" customHeight="1" x14ac:dyDescent="0.25">
      <c r="A64" s="222">
        <v>20</v>
      </c>
      <c r="B64" s="213" t="s">
        <v>71</v>
      </c>
      <c r="C64" s="213" t="s">
        <v>53</v>
      </c>
      <c r="D64" s="192" t="s">
        <v>83</v>
      </c>
      <c r="E64" s="173">
        <f>E65+E66</f>
        <v>1280000</v>
      </c>
      <c r="F64" s="173">
        <f>F65+F66</f>
        <v>4351406.8600000003</v>
      </c>
      <c r="G64" s="173">
        <f>G65+G66</f>
        <v>4351406.8600000003</v>
      </c>
      <c r="H64" s="173">
        <f t="shared" si="4"/>
        <v>100</v>
      </c>
      <c r="I64" s="216" t="s">
        <v>272</v>
      </c>
    </row>
    <row r="65" spans="1:9" ht="107.25" customHeight="1" x14ac:dyDescent="0.25">
      <c r="A65" s="220"/>
      <c r="B65" s="214"/>
      <c r="C65" s="214"/>
      <c r="D65" s="163" t="s">
        <v>5</v>
      </c>
      <c r="E65" s="165">
        <v>0</v>
      </c>
      <c r="F65" s="165">
        <v>814342.92</v>
      </c>
      <c r="G65" s="165">
        <v>814342.92</v>
      </c>
      <c r="H65" s="165">
        <f t="shared" si="4"/>
        <v>100</v>
      </c>
      <c r="I65" s="217"/>
    </row>
    <row r="66" spans="1:9" ht="136.5" customHeight="1" thickBot="1" x14ac:dyDescent="0.3">
      <c r="A66" s="221"/>
      <c r="B66" s="215"/>
      <c r="C66" s="215"/>
      <c r="D66" s="174" t="s">
        <v>6</v>
      </c>
      <c r="E66" s="175">
        <v>1280000</v>
      </c>
      <c r="F66" s="175">
        <v>3537063.94</v>
      </c>
      <c r="G66" s="175">
        <v>3537063.94</v>
      </c>
      <c r="H66" s="175">
        <f t="shared" si="4"/>
        <v>100</v>
      </c>
      <c r="I66" s="218"/>
    </row>
    <row r="67" spans="1:9" ht="49.5" customHeight="1" x14ac:dyDescent="0.25">
      <c r="A67" s="222">
        <v>21</v>
      </c>
      <c r="B67" s="213" t="s">
        <v>54</v>
      </c>
      <c r="C67" s="213" t="s">
        <v>55</v>
      </c>
      <c r="D67" s="192" t="s">
        <v>83</v>
      </c>
      <c r="E67" s="173">
        <f>E68+E69+E70</f>
        <v>580356</v>
      </c>
      <c r="F67" s="173">
        <f>F68+F69+F70</f>
        <v>17614172.850000001</v>
      </c>
      <c r="G67" s="173">
        <f>G68+G69+G70</f>
        <v>15846702.970000001</v>
      </c>
      <c r="H67" s="173">
        <f t="shared" si="4"/>
        <v>89.965637926619976</v>
      </c>
      <c r="I67" s="216" t="s">
        <v>273</v>
      </c>
    </row>
    <row r="68" spans="1:9" ht="37.5" customHeight="1" x14ac:dyDescent="0.25">
      <c r="A68" s="220"/>
      <c r="B68" s="214"/>
      <c r="C68" s="214"/>
      <c r="D68" s="164" t="s">
        <v>14</v>
      </c>
      <c r="E68" s="165">
        <v>0</v>
      </c>
      <c r="F68" s="165">
        <v>1340190.1100000001</v>
      </c>
      <c r="G68" s="165">
        <v>1191008.5900000001</v>
      </c>
      <c r="H68" s="165">
        <f t="shared" si="4"/>
        <v>88.868629988621535</v>
      </c>
      <c r="I68" s="217"/>
    </row>
    <row r="69" spans="1:9" ht="29.25" customHeight="1" x14ac:dyDescent="0.25">
      <c r="A69" s="220"/>
      <c r="B69" s="214"/>
      <c r="C69" s="214"/>
      <c r="D69" s="163" t="s">
        <v>5</v>
      </c>
      <c r="E69" s="165">
        <v>0</v>
      </c>
      <c r="F69" s="165">
        <v>15052982.74</v>
      </c>
      <c r="G69" s="165">
        <v>13868772.74</v>
      </c>
      <c r="H69" s="165">
        <f t="shared" si="4"/>
        <v>92.133054156414985</v>
      </c>
      <c r="I69" s="217"/>
    </row>
    <row r="70" spans="1:9" ht="30.75" customHeight="1" thickBot="1" x14ac:dyDescent="0.3">
      <c r="A70" s="221"/>
      <c r="B70" s="215"/>
      <c r="C70" s="215"/>
      <c r="D70" s="174" t="s">
        <v>6</v>
      </c>
      <c r="E70" s="175">
        <v>580356</v>
      </c>
      <c r="F70" s="175">
        <v>1221000</v>
      </c>
      <c r="G70" s="175">
        <v>786921.64</v>
      </c>
      <c r="H70" s="175">
        <f t="shared" si="4"/>
        <v>64.448946764946768</v>
      </c>
      <c r="I70" s="218"/>
    </row>
    <row r="71" spans="1:9" ht="36.75" customHeight="1" x14ac:dyDescent="0.25">
      <c r="A71" s="222">
        <v>22</v>
      </c>
      <c r="B71" s="213" t="s">
        <v>56</v>
      </c>
      <c r="C71" s="213" t="s">
        <v>85</v>
      </c>
      <c r="D71" s="192" t="s">
        <v>90</v>
      </c>
      <c r="E71" s="173">
        <f>E72+E73</f>
        <v>17614896.16</v>
      </c>
      <c r="F71" s="173">
        <f t="shared" ref="F71:G71" si="7">F72+F73</f>
        <v>22827388.459999997</v>
      </c>
      <c r="G71" s="173">
        <f t="shared" si="7"/>
        <v>22422340.170000002</v>
      </c>
      <c r="H71" s="173">
        <f t="shared" si="4"/>
        <v>98.225603902479904</v>
      </c>
      <c r="I71" s="216" t="s">
        <v>283</v>
      </c>
    </row>
    <row r="72" spans="1:9" ht="36.75" customHeight="1" x14ac:dyDescent="0.25">
      <c r="A72" s="220"/>
      <c r="B72" s="214"/>
      <c r="C72" s="214"/>
      <c r="D72" s="163" t="s">
        <v>5</v>
      </c>
      <c r="E72" s="165">
        <f>E75+E78+E81</f>
        <v>4499700</v>
      </c>
      <c r="F72" s="165">
        <f t="shared" ref="F72:G72" si="8">F75+F78+F81</f>
        <v>3283428.77</v>
      </c>
      <c r="G72" s="165">
        <f t="shared" si="8"/>
        <v>3282768.08</v>
      </c>
      <c r="H72" s="165">
        <f t="shared" si="4"/>
        <v>99.979878046813852</v>
      </c>
      <c r="I72" s="217"/>
    </row>
    <row r="73" spans="1:9" ht="36.75" customHeight="1" x14ac:dyDescent="0.25">
      <c r="A73" s="220"/>
      <c r="B73" s="214"/>
      <c r="C73" s="214"/>
      <c r="D73" s="163" t="s">
        <v>6</v>
      </c>
      <c r="E73" s="165">
        <f>E76+E79+E82</f>
        <v>13115196.16</v>
      </c>
      <c r="F73" s="165">
        <f t="shared" ref="F73:G73" si="9">F76+F79+F82</f>
        <v>19543959.689999998</v>
      </c>
      <c r="G73" s="165">
        <f t="shared" si="9"/>
        <v>19139572.090000004</v>
      </c>
      <c r="H73" s="165">
        <f t="shared" si="4"/>
        <v>97.930881937876151</v>
      </c>
      <c r="I73" s="217"/>
    </row>
    <row r="74" spans="1:9" ht="36.75" customHeight="1" x14ac:dyDescent="0.25">
      <c r="A74" s="220"/>
      <c r="B74" s="214"/>
      <c r="C74" s="214"/>
      <c r="D74" s="164">
        <v>2012</v>
      </c>
      <c r="E74" s="165">
        <f>E75+E76</f>
        <v>3282921.16</v>
      </c>
      <c r="F74" s="165">
        <f t="shared" ref="F74:G74" si="10">F75+F76</f>
        <v>3282921.16</v>
      </c>
      <c r="G74" s="165">
        <f t="shared" si="10"/>
        <v>3034689.87</v>
      </c>
      <c r="H74" s="165">
        <f t="shared" si="4"/>
        <v>92.438706935015148</v>
      </c>
      <c r="I74" s="217"/>
    </row>
    <row r="75" spans="1:9" ht="36.75" customHeight="1" x14ac:dyDescent="0.25">
      <c r="A75" s="220"/>
      <c r="B75" s="214"/>
      <c r="C75" s="214"/>
      <c r="D75" s="163" t="s">
        <v>5</v>
      </c>
      <c r="E75" s="165">
        <v>579400</v>
      </c>
      <c r="F75" s="165">
        <v>579400</v>
      </c>
      <c r="G75" s="165">
        <v>579385.4</v>
      </c>
      <c r="H75" s="165">
        <f t="shared" si="4"/>
        <v>99.997480151881263</v>
      </c>
      <c r="I75" s="217"/>
    </row>
    <row r="76" spans="1:9" ht="42.75" customHeight="1" x14ac:dyDescent="0.25">
      <c r="A76" s="220"/>
      <c r="B76" s="214"/>
      <c r="C76" s="214"/>
      <c r="D76" s="163" t="s">
        <v>6</v>
      </c>
      <c r="E76" s="165">
        <v>2703521.16</v>
      </c>
      <c r="F76" s="165">
        <v>2703521.16</v>
      </c>
      <c r="G76" s="165">
        <v>2455304.4700000002</v>
      </c>
      <c r="H76" s="165">
        <f t="shared" si="4"/>
        <v>90.818762816711228</v>
      </c>
      <c r="I76" s="217"/>
    </row>
    <row r="77" spans="1:9" ht="58.5" customHeight="1" x14ac:dyDescent="0.25">
      <c r="A77" s="220"/>
      <c r="B77" s="214"/>
      <c r="C77" s="214"/>
      <c r="D77" s="164">
        <v>2013</v>
      </c>
      <c r="E77" s="165">
        <f>E78+E79</f>
        <v>10138000</v>
      </c>
      <c r="F77" s="165">
        <f t="shared" ref="F77:G77" si="11">F78+F79</f>
        <v>7233784.9699999997</v>
      </c>
      <c r="G77" s="165">
        <f t="shared" si="11"/>
        <v>7233039.6100000003</v>
      </c>
      <c r="H77" s="165">
        <f t="shared" si="4"/>
        <v>99.98969612722675</v>
      </c>
      <c r="I77" s="217"/>
    </row>
    <row r="78" spans="1:9" ht="48.75" customHeight="1" x14ac:dyDescent="0.25">
      <c r="A78" s="220"/>
      <c r="B78" s="214"/>
      <c r="C78" s="214"/>
      <c r="D78" s="163" t="s">
        <v>5</v>
      </c>
      <c r="E78" s="165">
        <v>3208400</v>
      </c>
      <c r="F78" s="165">
        <v>671400</v>
      </c>
      <c r="G78" s="165">
        <v>670844.94999999995</v>
      </c>
      <c r="H78" s="165">
        <f t="shared" si="4"/>
        <v>99.917329460828114</v>
      </c>
      <c r="I78" s="217"/>
    </row>
    <row r="79" spans="1:9" ht="36.75" customHeight="1" x14ac:dyDescent="0.25">
      <c r="A79" s="220"/>
      <c r="B79" s="214"/>
      <c r="C79" s="214"/>
      <c r="D79" s="163" t="s">
        <v>6</v>
      </c>
      <c r="E79" s="165">
        <v>6929600</v>
      </c>
      <c r="F79" s="165">
        <v>6562384.9699999997</v>
      </c>
      <c r="G79" s="165">
        <v>6562194.6600000001</v>
      </c>
      <c r="H79" s="165">
        <f t="shared" si="4"/>
        <v>99.997099987262729</v>
      </c>
      <c r="I79" s="217"/>
    </row>
    <row r="80" spans="1:9" ht="28.5" customHeight="1" x14ac:dyDescent="0.25">
      <c r="A80" s="220"/>
      <c r="B80" s="214"/>
      <c r="C80" s="214"/>
      <c r="D80" s="164">
        <v>2014</v>
      </c>
      <c r="E80" s="165">
        <f>E81+E82</f>
        <v>4193975</v>
      </c>
      <c r="F80" s="165">
        <f t="shared" ref="F80:G80" si="12">F81+F82</f>
        <v>12310682.33</v>
      </c>
      <c r="G80" s="165">
        <f t="shared" si="12"/>
        <v>12154610.690000001</v>
      </c>
      <c r="H80" s="165">
        <f t="shared" si="4"/>
        <v>98.732225917164101</v>
      </c>
      <c r="I80" s="217"/>
    </row>
    <row r="81" spans="1:9" ht="30" customHeight="1" x14ac:dyDescent="0.25">
      <c r="A81" s="220"/>
      <c r="B81" s="214"/>
      <c r="C81" s="214"/>
      <c r="D81" s="163" t="s">
        <v>5</v>
      </c>
      <c r="E81" s="165">
        <v>711900</v>
      </c>
      <c r="F81" s="165">
        <v>2032628.77</v>
      </c>
      <c r="G81" s="165">
        <v>2032537.73</v>
      </c>
      <c r="H81" s="165">
        <f t="shared" si="4"/>
        <v>99.995521070972543</v>
      </c>
      <c r="I81" s="217"/>
    </row>
    <row r="82" spans="1:9" ht="38.25" customHeight="1" thickBot="1" x14ac:dyDescent="0.3">
      <c r="A82" s="221"/>
      <c r="B82" s="215"/>
      <c r="C82" s="215"/>
      <c r="D82" s="174" t="s">
        <v>6</v>
      </c>
      <c r="E82" s="175">
        <v>3482075</v>
      </c>
      <c r="F82" s="175">
        <v>10278053.560000001</v>
      </c>
      <c r="G82" s="175">
        <v>10122072.960000001</v>
      </c>
      <c r="H82" s="175">
        <f t="shared" si="4"/>
        <v>98.48239164069895</v>
      </c>
      <c r="I82" s="218"/>
    </row>
    <row r="83" spans="1:9" ht="30.75" customHeight="1" x14ac:dyDescent="0.25">
      <c r="A83" s="222">
        <v>23</v>
      </c>
      <c r="B83" s="213" t="s">
        <v>57</v>
      </c>
      <c r="C83" s="213" t="s">
        <v>91</v>
      </c>
      <c r="D83" s="192" t="s">
        <v>90</v>
      </c>
      <c r="E83" s="173">
        <f>E84+E85</f>
        <v>18878000</v>
      </c>
      <c r="F83" s="173">
        <f t="shared" ref="F83:G83" si="13">F84+F85</f>
        <v>6905249</v>
      </c>
      <c r="G83" s="173">
        <f t="shared" si="13"/>
        <v>6125831.0800000001</v>
      </c>
      <c r="H83" s="173">
        <f t="shared" si="4"/>
        <v>88.712674662419843</v>
      </c>
      <c r="I83" s="216" t="s">
        <v>72</v>
      </c>
    </row>
    <row r="84" spans="1:9" ht="30.75" customHeight="1" x14ac:dyDescent="0.25">
      <c r="A84" s="220"/>
      <c r="B84" s="214"/>
      <c r="C84" s="214"/>
      <c r="D84" s="163" t="s">
        <v>6</v>
      </c>
      <c r="E84" s="165">
        <f>E88+E91+E94</f>
        <v>290000</v>
      </c>
      <c r="F84" s="165">
        <f t="shared" ref="F84:G84" si="14">F88+F91+F94</f>
        <v>5528963.7300000004</v>
      </c>
      <c r="G84" s="165">
        <f t="shared" si="14"/>
        <v>5203652.4400000004</v>
      </c>
      <c r="H84" s="165">
        <f t="shared" si="4"/>
        <v>94.116233965600642</v>
      </c>
      <c r="I84" s="217"/>
    </row>
    <row r="85" spans="1:9" ht="30.75" customHeight="1" x14ac:dyDescent="0.25">
      <c r="A85" s="220"/>
      <c r="B85" s="214"/>
      <c r="C85" s="214"/>
      <c r="D85" s="163" t="s">
        <v>5</v>
      </c>
      <c r="E85" s="165">
        <f>E87+E90+E93</f>
        <v>18588000</v>
      </c>
      <c r="F85" s="165">
        <f t="shared" ref="F85:G85" si="15">F87+F90+F93</f>
        <v>1376285.27</v>
      </c>
      <c r="G85" s="165">
        <f t="shared" si="15"/>
        <v>922178.64</v>
      </c>
      <c r="H85" s="165">
        <f t="shared" si="4"/>
        <v>67.004905167661931</v>
      </c>
      <c r="I85" s="217"/>
    </row>
    <row r="86" spans="1:9" ht="30.75" customHeight="1" x14ac:dyDescent="0.25">
      <c r="A86" s="220"/>
      <c r="B86" s="214"/>
      <c r="C86" s="214"/>
      <c r="D86" s="164">
        <v>2012</v>
      </c>
      <c r="E86" s="165">
        <f>E87+E88</f>
        <v>108000</v>
      </c>
      <c r="F86" s="165">
        <f t="shared" ref="F86:G86" si="16">F87+F88</f>
        <v>357000</v>
      </c>
      <c r="G86" s="165">
        <f t="shared" si="16"/>
        <v>357000</v>
      </c>
      <c r="H86" s="165">
        <f t="shared" si="4"/>
        <v>100</v>
      </c>
      <c r="I86" s="217"/>
    </row>
    <row r="87" spans="1:9" ht="30.75" customHeight="1" x14ac:dyDescent="0.25">
      <c r="A87" s="220"/>
      <c r="B87" s="214"/>
      <c r="C87" s="214"/>
      <c r="D87" s="163" t="s">
        <v>6</v>
      </c>
      <c r="E87" s="165">
        <v>18000</v>
      </c>
      <c r="F87" s="165">
        <v>18000</v>
      </c>
      <c r="G87" s="165">
        <v>18000</v>
      </c>
      <c r="H87" s="165">
        <f t="shared" si="4"/>
        <v>100</v>
      </c>
      <c r="I87" s="217"/>
    </row>
    <row r="88" spans="1:9" ht="30.75" customHeight="1" x14ac:dyDescent="0.25">
      <c r="A88" s="220"/>
      <c r="B88" s="214"/>
      <c r="C88" s="214"/>
      <c r="D88" s="163" t="s">
        <v>5</v>
      </c>
      <c r="E88" s="165">
        <v>90000</v>
      </c>
      <c r="F88" s="165">
        <v>339000</v>
      </c>
      <c r="G88" s="165">
        <v>339000</v>
      </c>
      <c r="H88" s="165">
        <f t="shared" si="4"/>
        <v>100</v>
      </c>
      <c r="I88" s="217"/>
    </row>
    <row r="89" spans="1:9" ht="20.25" customHeight="1" x14ac:dyDescent="0.25">
      <c r="A89" s="220"/>
      <c r="B89" s="214"/>
      <c r="C89" s="214"/>
      <c r="D89" s="164">
        <v>2013</v>
      </c>
      <c r="E89" s="165">
        <f>E90+E91</f>
        <v>9960000</v>
      </c>
      <c r="F89" s="165">
        <f t="shared" ref="F89:G89" si="17">F90+F91</f>
        <v>5193581.4400000004</v>
      </c>
      <c r="G89" s="165">
        <f t="shared" si="17"/>
        <v>4882925.0100000007</v>
      </c>
      <c r="H89" s="165">
        <f t="shared" si="4"/>
        <v>94.018454633109599</v>
      </c>
      <c r="I89" s="217"/>
    </row>
    <row r="90" spans="1:9" ht="30.75" customHeight="1" x14ac:dyDescent="0.25">
      <c r="A90" s="220"/>
      <c r="B90" s="214"/>
      <c r="C90" s="214"/>
      <c r="D90" s="163" t="s">
        <v>6</v>
      </c>
      <c r="E90" s="165">
        <v>9860000</v>
      </c>
      <c r="F90" s="165">
        <v>519359</v>
      </c>
      <c r="G90" s="165">
        <v>488143.86</v>
      </c>
      <c r="H90" s="165">
        <f t="shared" si="4"/>
        <v>93.989679585797106</v>
      </c>
      <c r="I90" s="217"/>
    </row>
    <row r="91" spans="1:9" ht="30.75" customHeight="1" x14ac:dyDescent="0.25">
      <c r="A91" s="220"/>
      <c r="B91" s="214"/>
      <c r="C91" s="214"/>
      <c r="D91" s="163" t="s">
        <v>5</v>
      </c>
      <c r="E91" s="165">
        <v>100000</v>
      </c>
      <c r="F91" s="165">
        <v>4674222.4400000004</v>
      </c>
      <c r="G91" s="165">
        <v>4394781.1500000004</v>
      </c>
      <c r="H91" s="165">
        <f t="shared" ref="H91:H107" si="18">G91/F91%</f>
        <v>94.021651866443904</v>
      </c>
      <c r="I91" s="217"/>
    </row>
    <row r="92" spans="1:9" ht="25.5" customHeight="1" x14ac:dyDescent="0.25">
      <c r="A92" s="220"/>
      <c r="B92" s="214"/>
      <c r="C92" s="214"/>
      <c r="D92" s="164">
        <v>2014</v>
      </c>
      <c r="E92" s="165">
        <f>E93+E94</f>
        <v>8810000</v>
      </c>
      <c r="F92" s="165">
        <f t="shared" ref="F92:G92" si="19">F93+F94</f>
        <v>1354667.56</v>
      </c>
      <c r="G92" s="165">
        <f t="shared" si="19"/>
        <v>885906.07000000007</v>
      </c>
      <c r="H92" s="165">
        <f t="shared" si="18"/>
        <v>65.396566372343045</v>
      </c>
      <c r="I92" s="217"/>
    </row>
    <row r="93" spans="1:9" ht="27.75" customHeight="1" x14ac:dyDescent="0.25">
      <c r="A93" s="220"/>
      <c r="B93" s="214"/>
      <c r="C93" s="214"/>
      <c r="D93" s="163" t="s">
        <v>6</v>
      </c>
      <c r="E93" s="165">
        <v>8710000</v>
      </c>
      <c r="F93" s="165">
        <v>838926.27</v>
      </c>
      <c r="G93" s="165">
        <v>416034.78</v>
      </c>
      <c r="H93" s="165">
        <f t="shared" si="18"/>
        <v>49.59134013052185</v>
      </c>
      <c r="I93" s="217"/>
    </row>
    <row r="94" spans="1:9" ht="30.75" customHeight="1" thickBot="1" x14ac:dyDescent="0.3">
      <c r="A94" s="221"/>
      <c r="B94" s="215"/>
      <c r="C94" s="215"/>
      <c r="D94" s="174" t="s">
        <v>5</v>
      </c>
      <c r="E94" s="175">
        <v>100000</v>
      </c>
      <c r="F94" s="175">
        <v>515741.29</v>
      </c>
      <c r="G94" s="175">
        <v>469871.29</v>
      </c>
      <c r="H94" s="175">
        <f t="shared" si="18"/>
        <v>91.106005881359636</v>
      </c>
      <c r="I94" s="218"/>
    </row>
    <row r="95" spans="1:9" ht="31.5" customHeight="1" x14ac:dyDescent="0.25">
      <c r="A95" s="222">
        <v>24</v>
      </c>
      <c r="B95" s="213" t="s">
        <v>58</v>
      </c>
      <c r="C95" s="213" t="s">
        <v>92</v>
      </c>
      <c r="D95" s="192" t="s">
        <v>90</v>
      </c>
      <c r="E95" s="173">
        <f>E96+E97</f>
        <v>10423000</v>
      </c>
      <c r="F95" s="173">
        <f t="shared" ref="F95:G95" si="20">F96+F97</f>
        <v>5600581.4400000004</v>
      </c>
      <c r="G95" s="173">
        <f t="shared" si="20"/>
        <v>5289925.0100000007</v>
      </c>
      <c r="H95" s="173">
        <f t="shared" si="18"/>
        <v>94.453139672583717</v>
      </c>
      <c r="I95" s="216" t="s">
        <v>274</v>
      </c>
    </row>
    <row r="96" spans="1:9" ht="31.5" customHeight="1" x14ac:dyDescent="0.25">
      <c r="A96" s="220"/>
      <c r="B96" s="214"/>
      <c r="C96" s="214"/>
      <c r="D96" s="163" t="s">
        <v>6</v>
      </c>
      <c r="E96" s="165">
        <f>E99+E102+E105</f>
        <v>10233000</v>
      </c>
      <c r="F96" s="165">
        <f t="shared" ref="F96:G96" si="21">F99+F102+F105</f>
        <v>587359</v>
      </c>
      <c r="G96" s="165">
        <f t="shared" si="21"/>
        <v>556143.86</v>
      </c>
      <c r="H96" s="165">
        <f t="shared" si="18"/>
        <v>94.685509203059794</v>
      </c>
      <c r="I96" s="217"/>
    </row>
    <row r="97" spans="1:9" ht="31.5" customHeight="1" x14ac:dyDescent="0.25">
      <c r="A97" s="220"/>
      <c r="B97" s="214"/>
      <c r="C97" s="214"/>
      <c r="D97" s="163" t="s">
        <v>5</v>
      </c>
      <c r="E97" s="165">
        <f>E100+E103+E106</f>
        <v>190000</v>
      </c>
      <c r="F97" s="165">
        <f t="shared" ref="F97:G97" si="22">F100+F103+F106</f>
        <v>5013222.4400000004</v>
      </c>
      <c r="G97" s="165">
        <f t="shared" si="22"/>
        <v>4733781.1500000004</v>
      </c>
      <c r="H97" s="165">
        <f t="shared" si="18"/>
        <v>94.425914801418628</v>
      </c>
      <c r="I97" s="217"/>
    </row>
    <row r="98" spans="1:9" ht="31.5" customHeight="1" x14ac:dyDescent="0.25">
      <c r="A98" s="220"/>
      <c r="B98" s="214"/>
      <c r="C98" s="214"/>
      <c r="D98" s="164">
        <v>2012</v>
      </c>
      <c r="E98" s="165">
        <f>E99+E100</f>
        <v>108000</v>
      </c>
      <c r="F98" s="165">
        <f t="shared" ref="F98:G98" si="23">F99+F100</f>
        <v>357000</v>
      </c>
      <c r="G98" s="165">
        <f t="shared" si="23"/>
        <v>357000</v>
      </c>
      <c r="H98" s="165">
        <f t="shared" si="18"/>
        <v>100</v>
      </c>
      <c r="I98" s="217"/>
    </row>
    <row r="99" spans="1:9" ht="31.5" customHeight="1" x14ac:dyDescent="0.25">
      <c r="A99" s="220"/>
      <c r="B99" s="214"/>
      <c r="C99" s="214"/>
      <c r="D99" s="163" t="s">
        <v>6</v>
      </c>
      <c r="E99" s="165">
        <v>18000</v>
      </c>
      <c r="F99" s="165">
        <v>18000</v>
      </c>
      <c r="G99" s="165">
        <v>18000</v>
      </c>
      <c r="H99" s="165">
        <f t="shared" si="18"/>
        <v>100</v>
      </c>
      <c r="I99" s="217"/>
    </row>
    <row r="100" spans="1:9" ht="31.5" customHeight="1" x14ac:dyDescent="0.25">
      <c r="A100" s="220"/>
      <c r="B100" s="214"/>
      <c r="C100" s="214"/>
      <c r="D100" s="163" t="s">
        <v>5</v>
      </c>
      <c r="E100" s="165">
        <v>90000</v>
      </c>
      <c r="F100" s="165">
        <v>339000</v>
      </c>
      <c r="G100" s="165">
        <v>339000</v>
      </c>
      <c r="H100" s="165">
        <f t="shared" si="18"/>
        <v>100</v>
      </c>
      <c r="I100" s="217"/>
    </row>
    <row r="101" spans="1:9" ht="31.5" customHeight="1" x14ac:dyDescent="0.25">
      <c r="A101" s="220"/>
      <c r="B101" s="214"/>
      <c r="C101" s="214"/>
      <c r="D101" s="164">
        <v>2013</v>
      </c>
      <c r="E101" s="165">
        <f>E102+E103</f>
        <v>9960000</v>
      </c>
      <c r="F101" s="165">
        <f t="shared" ref="F101:G101" si="24">F102+F103</f>
        <v>5193581.4400000004</v>
      </c>
      <c r="G101" s="165">
        <f t="shared" si="24"/>
        <v>4882925.0100000007</v>
      </c>
      <c r="H101" s="165">
        <f t="shared" si="18"/>
        <v>94.018454633109599</v>
      </c>
      <c r="I101" s="217"/>
    </row>
    <row r="102" spans="1:9" ht="31.5" customHeight="1" x14ac:dyDescent="0.25">
      <c r="A102" s="220"/>
      <c r="B102" s="214"/>
      <c r="C102" s="214"/>
      <c r="D102" s="163" t="s">
        <v>6</v>
      </c>
      <c r="E102" s="165">
        <v>9860000</v>
      </c>
      <c r="F102" s="165">
        <v>519359</v>
      </c>
      <c r="G102" s="165">
        <v>488143.86</v>
      </c>
      <c r="H102" s="165">
        <f t="shared" si="18"/>
        <v>93.989679585797106</v>
      </c>
      <c r="I102" s="217"/>
    </row>
    <row r="103" spans="1:9" ht="31.5" customHeight="1" x14ac:dyDescent="0.25">
      <c r="A103" s="220"/>
      <c r="B103" s="214"/>
      <c r="C103" s="214"/>
      <c r="D103" s="163" t="s">
        <v>5</v>
      </c>
      <c r="E103" s="165">
        <v>100000</v>
      </c>
      <c r="F103" s="165">
        <v>4674222.4400000004</v>
      </c>
      <c r="G103" s="165">
        <v>4394781.1500000004</v>
      </c>
      <c r="H103" s="165">
        <f t="shared" si="18"/>
        <v>94.021651866443904</v>
      </c>
      <c r="I103" s="217"/>
    </row>
    <row r="104" spans="1:9" ht="31.5" customHeight="1" x14ac:dyDescent="0.25">
      <c r="A104" s="220"/>
      <c r="B104" s="214"/>
      <c r="C104" s="214"/>
      <c r="D104" s="164">
        <v>2014</v>
      </c>
      <c r="E104" s="165">
        <f>E105+E106</f>
        <v>355000</v>
      </c>
      <c r="F104" s="165">
        <f t="shared" ref="F104:G104" si="25">F105+F106</f>
        <v>50000</v>
      </c>
      <c r="G104" s="165">
        <f t="shared" si="25"/>
        <v>50000</v>
      </c>
      <c r="H104" s="165">
        <f t="shared" si="18"/>
        <v>100</v>
      </c>
      <c r="I104" s="217"/>
    </row>
    <row r="105" spans="1:9" ht="31.5" customHeight="1" x14ac:dyDescent="0.25">
      <c r="A105" s="220"/>
      <c r="B105" s="214"/>
      <c r="C105" s="214"/>
      <c r="D105" s="163" t="s">
        <v>6</v>
      </c>
      <c r="E105" s="165">
        <v>355000</v>
      </c>
      <c r="F105" s="165">
        <v>50000</v>
      </c>
      <c r="G105" s="165">
        <v>50000</v>
      </c>
      <c r="H105" s="165">
        <f t="shared" si="18"/>
        <v>100</v>
      </c>
      <c r="I105" s="217"/>
    </row>
    <row r="106" spans="1:9" ht="31.5" customHeight="1" thickBot="1" x14ac:dyDescent="0.3">
      <c r="A106" s="221"/>
      <c r="B106" s="215"/>
      <c r="C106" s="215"/>
      <c r="D106" s="174" t="s">
        <v>5</v>
      </c>
      <c r="E106" s="175">
        <v>0</v>
      </c>
      <c r="F106" s="175">
        <v>0</v>
      </c>
      <c r="G106" s="175">
        <v>0</v>
      </c>
      <c r="H106" s="175"/>
      <c r="I106" s="218"/>
    </row>
    <row r="107" spans="1:9" ht="50.25" customHeight="1" x14ac:dyDescent="0.25">
      <c r="A107" s="205"/>
      <c r="B107" s="207" t="s">
        <v>270</v>
      </c>
      <c r="C107" s="209"/>
      <c r="D107" s="188" t="s">
        <v>14</v>
      </c>
      <c r="E107" s="170">
        <f>E21+E44+E68</f>
        <v>0</v>
      </c>
      <c r="F107" s="170">
        <f t="shared" ref="F107:G107" si="26">F21+F44+F68</f>
        <v>1577590.11</v>
      </c>
      <c r="G107" s="170">
        <f t="shared" si="26"/>
        <v>1191008.5900000001</v>
      </c>
      <c r="H107" s="170">
        <f t="shared" si="18"/>
        <v>75.495439686801788</v>
      </c>
      <c r="I107" s="211"/>
    </row>
    <row r="108" spans="1:9" ht="28.5" x14ac:dyDescent="0.25">
      <c r="A108" s="206"/>
      <c r="B108" s="208"/>
      <c r="C108" s="210"/>
      <c r="D108" s="138" t="s">
        <v>5</v>
      </c>
      <c r="E108" s="137">
        <f>E7+E22+E27+E31+E34+E37+E40+E45+E53+E59+E62+E65+E69+E72+E85+E97</f>
        <v>470242299.60000002</v>
      </c>
      <c r="F108" s="137">
        <f>F7+F22+F27+F31+F34+F37+F40+F45+F53+F59+F62+F65+F69+F72+F85+F97</f>
        <v>694141860.49000001</v>
      </c>
      <c r="G108" s="137">
        <f>G7+G22+G27+G31+G34+G37+G40+G45+G53+G59+G62+G65+G69+G72+G85+G97</f>
        <v>683329585.74000001</v>
      </c>
      <c r="H108" s="137">
        <f t="shared" ref="H108" si="27">G108/F108%</f>
        <v>98.442353736977125</v>
      </c>
      <c r="I108" s="212"/>
    </row>
    <row r="109" spans="1:9" ht="42.75" x14ac:dyDescent="0.25">
      <c r="A109" s="206"/>
      <c r="B109" s="208"/>
      <c r="C109" s="210"/>
      <c r="D109" s="138" t="s">
        <v>6</v>
      </c>
      <c r="E109" s="137">
        <f>E8+E16+E18+E23+E24+E25+E28+E30+E33+E38+E41+E42+E46+E48+E54+E56+E57+E60+E63+E66+E70+E73+E84+E96</f>
        <v>526097815.85000002</v>
      </c>
      <c r="F109" s="137">
        <f>F8+F16+F18+F23+F24+F25+F28+F30+F33+F38+F41+F42+F46+F48+F54+F56+F57+F60+F63+F66+F70+F73+F84+F96</f>
        <v>527554342.97999996</v>
      </c>
      <c r="G109" s="137">
        <f>G8+G16+G18+G23+G24+G25+G28+G30+G33+G38+G41+G42+G46+G48+G54+G56+G57+G60+G63+G66+G70+G73+G84+G96</f>
        <v>505463696.45999998</v>
      </c>
      <c r="H109" s="137">
        <f>G109/F109%</f>
        <v>95.812631094037357</v>
      </c>
      <c r="I109" s="212"/>
    </row>
    <row r="110" spans="1:9" ht="28.5" x14ac:dyDescent="0.25">
      <c r="A110" s="206"/>
      <c r="B110" s="208"/>
      <c r="C110" s="210"/>
      <c r="D110" s="136" t="s">
        <v>268</v>
      </c>
      <c r="E110" s="137">
        <f>E17+E35+E47+E55</f>
        <v>63578315.030000001</v>
      </c>
      <c r="F110" s="137">
        <f>F17+F35+F47+F55</f>
        <v>6043190</v>
      </c>
      <c r="G110" s="137">
        <f>G17+G35+G47+G55</f>
        <v>5636523.3300000001</v>
      </c>
      <c r="H110" s="137">
        <f>G110/F110%</f>
        <v>93.27066218338328</v>
      </c>
      <c r="I110" s="212"/>
    </row>
    <row r="111" spans="1:9" x14ac:dyDescent="0.25">
      <c r="A111" s="161"/>
      <c r="B111" s="162"/>
      <c r="C111" s="161"/>
      <c r="D111" s="161"/>
      <c r="E111" s="137">
        <f>E107+E108+E109+E110</f>
        <v>1059918430.48</v>
      </c>
      <c r="F111" s="137">
        <f>F107+F108+F109+F110</f>
        <v>1229316983.5799999</v>
      </c>
      <c r="G111" s="137">
        <f>G107+G108+G109+G110</f>
        <v>1195620814.1199999</v>
      </c>
      <c r="H111" s="137">
        <f>G111/F111%</f>
        <v>97.258951929398179</v>
      </c>
      <c r="I111" s="161"/>
    </row>
  </sheetData>
  <mergeCells count="93">
    <mergeCell ref="I48:I51"/>
    <mergeCell ref="B48:B51"/>
    <mergeCell ref="C48:C51"/>
    <mergeCell ref="A48:A51"/>
    <mergeCell ref="A71:A82"/>
    <mergeCell ref="B71:B82"/>
    <mergeCell ref="C71:C82"/>
    <mergeCell ref="I71:I82"/>
    <mergeCell ref="B67:B70"/>
    <mergeCell ref="C67:C70"/>
    <mergeCell ref="I67:I70"/>
    <mergeCell ref="A58:A60"/>
    <mergeCell ref="A64:A66"/>
    <mergeCell ref="A67:A70"/>
    <mergeCell ref="B58:B60"/>
    <mergeCell ref="A52:A55"/>
    <mergeCell ref="C83:C94"/>
    <mergeCell ref="A83:A94"/>
    <mergeCell ref="B83:B94"/>
    <mergeCell ref="I83:I94"/>
    <mergeCell ref="B95:B106"/>
    <mergeCell ref="C95:C106"/>
    <mergeCell ref="I95:I106"/>
    <mergeCell ref="A95:A106"/>
    <mergeCell ref="B36:B38"/>
    <mergeCell ref="C36:C38"/>
    <mergeCell ref="I36:I38"/>
    <mergeCell ref="B39:B41"/>
    <mergeCell ref="C39:C41"/>
    <mergeCell ref="I39:I41"/>
    <mergeCell ref="B61:B63"/>
    <mergeCell ref="C61:C63"/>
    <mergeCell ref="A3:A4"/>
    <mergeCell ref="D3:D4"/>
    <mergeCell ref="I3:I4"/>
    <mergeCell ref="B18:B19"/>
    <mergeCell ref="A29:A31"/>
    <mergeCell ref="D18:D19"/>
    <mergeCell ref="E18:E19"/>
    <mergeCell ref="F18:F19"/>
    <mergeCell ref="G18:G19"/>
    <mergeCell ref="H18:H19"/>
    <mergeCell ref="I20:I23"/>
    <mergeCell ref="C26:C28"/>
    <mergeCell ref="B26:B28"/>
    <mergeCell ref="I26:I28"/>
    <mergeCell ref="B52:B55"/>
    <mergeCell ref="C52:C55"/>
    <mergeCell ref="I52:I55"/>
    <mergeCell ref="C58:C60"/>
    <mergeCell ref="I58:I60"/>
    <mergeCell ref="A15:A17"/>
    <mergeCell ref="B15:B17"/>
    <mergeCell ref="C15:C17"/>
    <mergeCell ref="I15:I17"/>
    <mergeCell ref="E3:H3"/>
    <mergeCell ref="A1:I1"/>
    <mergeCell ref="B3:B4"/>
    <mergeCell ref="C3:C4"/>
    <mergeCell ref="A6:A14"/>
    <mergeCell ref="B6:B14"/>
    <mergeCell ref="C6:C14"/>
    <mergeCell ref="I6:I14"/>
    <mergeCell ref="B2:I2"/>
    <mergeCell ref="C18:C19"/>
    <mergeCell ref="I18:I19"/>
    <mergeCell ref="A26:A28"/>
    <mergeCell ref="A32:A35"/>
    <mergeCell ref="A18:A19"/>
    <mergeCell ref="A20:A23"/>
    <mergeCell ref="B29:B31"/>
    <mergeCell ref="B20:B23"/>
    <mergeCell ref="C29:C31"/>
    <mergeCell ref="I29:I31"/>
    <mergeCell ref="B32:B35"/>
    <mergeCell ref="C32:C35"/>
    <mergeCell ref="I32:I35"/>
    <mergeCell ref="A107:A110"/>
    <mergeCell ref="B107:B110"/>
    <mergeCell ref="C107:C110"/>
    <mergeCell ref="I107:I110"/>
    <mergeCell ref="C20:C23"/>
    <mergeCell ref="B64:B66"/>
    <mergeCell ref="C64:C66"/>
    <mergeCell ref="I64:I66"/>
    <mergeCell ref="A36:A38"/>
    <mergeCell ref="A39:A41"/>
    <mergeCell ref="A43:A47"/>
    <mergeCell ref="B43:B47"/>
    <mergeCell ref="C43:C47"/>
    <mergeCell ref="I43:I47"/>
    <mergeCell ref="I61:I63"/>
    <mergeCell ref="A61:A63"/>
  </mergeCells>
  <printOptions horizontalCentered="1"/>
  <pageMargins left="0.23622047244094491" right="0.23622047244094491" top="0" bottom="0" header="0.31496062992125984" footer="0.31496062992125984"/>
  <pageSetup paperSize="9" scale="49" fitToHeight="0" orientation="landscape" r:id="rId1"/>
  <rowBreaks count="2" manualBreakCount="2">
    <brk id="63" max="8" man="1"/>
    <brk id="7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5"/>
  <sheetViews>
    <sheetView tabSelected="1" topLeftCell="A16" zoomScale="80" zoomScaleNormal="80" workbookViewId="0">
      <selection activeCell="H146" sqref="H146"/>
    </sheetView>
  </sheetViews>
  <sheetFormatPr defaultRowHeight="15.75" x14ac:dyDescent="0.25"/>
  <cols>
    <col min="1" max="1" width="6.85546875" style="60" customWidth="1"/>
    <col min="2" max="2" width="4.5703125" style="62" customWidth="1"/>
    <col min="3" max="3" width="39.5703125" style="63" customWidth="1"/>
    <col min="4" max="4" width="40.5703125" style="62" customWidth="1"/>
    <col min="5" max="5" width="15.7109375" style="63" customWidth="1"/>
    <col min="6" max="6" width="25.140625" style="123" customWidth="1"/>
    <col min="7" max="7" width="27.28515625" style="123" customWidth="1"/>
    <col min="8" max="8" width="41" style="123" customWidth="1"/>
    <col min="9" max="9" width="32.5703125" style="123" customWidth="1"/>
    <col min="10" max="16384" width="9.140625" style="60"/>
  </cols>
  <sheetData>
    <row r="1" spans="1:9" ht="18.75" x14ac:dyDescent="0.25">
      <c r="B1" s="255" t="s">
        <v>254</v>
      </c>
      <c r="C1" s="255"/>
      <c r="D1" s="255"/>
      <c r="E1" s="255"/>
      <c r="F1" s="255"/>
      <c r="G1" s="255"/>
      <c r="H1" s="255"/>
      <c r="I1" s="255"/>
    </row>
    <row r="2" spans="1:9" ht="21.75" customHeight="1" thickBot="1" x14ac:dyDescent="0.3">
      <c r="A2" s="59"/>
      <c r="B2" s="294" t="s">
        <v>94</v>
      </c>
      <c r="C2" s="294"/>
      <c r="D2" s="294"/>
      <c r="E2" s="294"/>
      <c r="F2" s="294"/>
      <c r="G2" s="294"/>
      <c r="H2" s="294"/>
      <c r="I2" s="294"/>
    </row>
    <row r="3" spans="1:9" ht="37.5" customHeight="1" x14ac:dyDescent="0.25">
      <c r="A3" s="59"/>
      <c r="B3" s="264" t="s">
        <v>61</v>
      </c>
      <c r="C3" s="266" t="s">
        <v>0</v>
      </c>
      <c r="D3" s="268" t="s">
        <v>95</v>
      </c>
      <c r="E3" s="270" t="s">
        <v>99</v>
      </c>
      <c r="F3" s="272" t="s">
        <v>96</v>
      </c>
      <c r="G3" s="273"/>
      <c r="H3" s="272" t="s">
        <v>100</v>
      </c>
      <c r="I3" s="293"/>
    </row>
    <row r="4" spans="1:9" ht="57" customHeight="1" thickBot="1" x14ac:dyDescent="0.3">
      <c r="A4" s="59"/>
      <c r="B4" s="265"/>
      <c r="C4" s="267"/>
      <c r="D4" s="269"/>
      <c r="E4" s="271"/>
      <c r="F4" s="85" t="s">
        <v>97</v>
      </c>
      <c r="G4" s="85" t="s">
        <v>98</v>
      </c>
      <c r="H4" s="85" t="s">
        <v>101</v>
      </c>
      <c r="I4" s="86" t="s">
        <v>102</v>
      </c>
    </row>
    <row r="5" spans="1:9" ht="22.5" customHeight="1" x14ac:dyDescent="0.25">
      <c r="A5" s="59"/>
      <c r="B5" s="69">
        <v>1</v>
      </c>
      <c r="C5" s="70">
        <v>2</v>
      </c>
      <c r="D5" s="71">
        <v>3</v>
      </c>
      <c r="E5" s="71">
        <v>4</v>
      </c>
      <c r="F5" s="139">
        <v>5</v>
      </c>
      <c r="G5" s="139">
        <v>6</v>
      </c>
      <c r="H5" s="139">
        <v>7</v>
      </c>
      <c r="I5" s="139">
        <v>8</v>
      </c>
    </row>
    <row r="6" spans="1:9" ht="30.75" customHeight="1" x14ac:dyDescent="0.25">
      <c r="A6" s="59"/>
      <c r="B6" s="275">
        <v>1</v>
      </c>
      <c r="C6" s="297" t="s">
        <v>3</v>
      </c>
      <c r="D6" s="15" t="s">
        <v>103</v>
      </c>
      <c r="E6" s="16" t="s">
        <v>109</v>
      </c>
      <c r="F6" s="87">
        <v>26</v>
      </c>
      <c r="G6" s="87">
        <v>26</v>
      </c>
      <c r="H6" s="17">
        <f>G6-F6</f>
        <v>0</v>
      </c>
      <c r="I6" s="88">
        <f>G6/F6*100</f>
        <v>100</v>
      </c>
    </row>
    <row r="7" spans="1:9" ht="31.5" x14ac:dyDescent="0.25">
      <c r="A7" s="59"/>
      <c r="B7" s="275"/>
      <c r="C7" s="297"/>
      <c r="D7" s="15" t="s">
        <v>257</v>
      </c>
      <c r="E7" s="16" t="s">
        <v>105</v>
      </c>
      <c r="F7" s="87">
        <v>30</v>
      </c>
      <c r="G7" s="87">
        <v>30</v>
      </c>
      <c r="H7" s="17">
        <f t="shared" ref="H7:H8" si="0">G7-F7</f>
        <v>0</v>
      </c>
      <c r="I7" s="88">
        <f t="shared" ref="I7:I8" si="1">G7/F7*100</f>
        <v>100</v>
      </c>
    </row>
    <row r="8" spans="1:9" x14ac:dyDescent="0.25">
      <c r="A8" s="59"/>
      <c r="B8" s="275"/>
      <c r="C8" s="297"/>
      <c r="D8" s="15" t="s">
        <v>106</v>
      </c>
      <c r="E8" s="16" t="s">
        <v>109</v>
      </c>
      <c r="F8" s="87">
        <v>26</v>
      </c>
      <c r="G8" s="87">
        <v>26</v>
      </c>
      <c r="H8" s="17">
        <f t="shared" si="0"/>
        <v>0</v>
      </c>
      <c r="I8" s="88">
        <f t="shared" si="1"/>
        <v>100</v>
      </c>
    </row>
    <row r="9" spans="1:9" ht="27" customHeight="1" x14ac:dyDescent="0.25">
      <c r="A9" s="59"/>
      <c r="B9" s="275"/>
      <c r="C9" s="297"/>
      <c r="D9" s="295" t="s">
        <v>107</v>
      </c>
      <c r="E9" s="16" t="s">
        <v>110</v>
      </c>
      <c r="F9" s="87">
        <v>30</v>
      </c>
      <c r="G9" s="87">
        <v>30</v>
      </c>
      <c r="H9" s="17">
        <f t="shared" ref="H9:H10" si="2">G9-F9</f>
        <v>0</v>
      </c>
      <c r="I9" s="88">
        <f t="shared" ref="I9:I11" si="3">G9/F9*100</f>
        <v>100</v>
      </c>
    </row>
    <row r="10" spans="1:9" ht="21" customHeight="1" thickBot="1" x14ac:dyDescent="0.3">
      <c r="A10" s="59"/>
      <c r="B10" s="283"/>
      <c r="C10" s="298"/>
      <c r="D10" s="296"/>
      <c r="E10" s="18" t="s">
        <v>108</v>
      </c>
      <c r="F10" s="89">
        <v>88</v>
      </c>
      <c r="G10" s="89">
        <v>88</v>
      </c>
      <c r="H10" s="19">
        <f t="shared" si="2"/>
        <v>0</v>
      </c>
      <c r="I10" s="77">
        <f t="shared" si="3"/>
        <v>100</v>
      </c>
    </row>
    <row r="11" spans="1:9" s="151" customFormat="1" ht="21" customHeight="1" thickBot="1" x14ac:dyDescent="0.3">
      <c r="A11" s="143"/>
      <c r="B11" s="144"/>
      <c r="C11" s="145" t="s">
        <v>265</v>
      </c>
      <c r="D11" s="146"/>
      <c r="E11" s="147"/>
      <c r="F11" s="148">
        <f>SUM(F6:F10)</f>
        <v>200</v>
      </c>
      <c r="G11" s="148">
        <f>SUM(G6:G10)</f>
        <v>200</v>
      </c>
      <c r="H11" s="149">
        <f>G11-F11</f>
        <v>0</v>
      </c>
      <c r="I11" s="150">
        <f t="shared" si="3"/>
        <v>100</v>
      </c>
    </row>
    <row r="12" spans="1:9" ht="152.25" customHeight="1" x14ac:dyDescent="0.25">
      <c r="A12" s="59"/>
      <c r="B12" s="299">
        <v>2</v>
      </c>
      <c r="C12" s="300" t="s">
        <v>7</v>
      </c>
      <c r="D12" s="68" t="s">
        <v>258</v>
      </c>
      <c r="E12" s="53" t="s">
        <v>112</v>
      </c>
      <c r="F12" s="91">
        <v>2758</v>
      </c>
      <c r="G12" s="91">
        <v>2758</v>
      </c>
      <c r="H12" s="67">
        <f t="shared" ref="H12" si="4">G12-F12</f>
        <v>0</v>
      </c>
      <c r="I12" s="92">
        <f t="shared" ref="I12" si="5">G12/F12*100</f>
        <v>100</v>
      </c>
    </row>
    <row r="13" spans="1:9" ht="63" x14ac:dyDescent="0.25">
      <c r="A13" s="59"/>
      <c r="B13" s="275"/>
      <c r="C13" s="301"/>
      <c r="D13" s="20" t="s">
        <v>259</v>
      </c>
      <c r="E13" s="21"/>
      <c r="F13" s="93"/>
      <c r="G13" s="93"/>
      <c r="H13" s="22"/>
      <c r="I13" s="94"/>
    </row>
    <row r="14" spans="1:9" x14ac:dyDescent="0.25">
      <c r="A14" s="59"/>
      <c r="B14" s="275"/>
      <c r="C14" s="301"/>
      <c r="D14" s="23" t="s">
        <v>260</v>
      </c>
      <c r="E14" s="4" t="s">
        <v>239</v>
      </c>
      <c r="F14" s="95">
        <v>60</v>
      </c>
      <c r="G14" s="95">
        <v>60</v>
      </c>
      <c r="H14" s="17">
        <f t="shared" ref="H14" si="6">G14-F14</f>
        <v>0</v>
      </c>
      <c r="I14" s="88">
        <f t="shared" ref="I14" si="7">G14/F14*100</f>
        <v>100</v>
      </c>
    </row>
    <row r="15" spans="1:9" ht="63.75" thickBot="1" x14ac:dyDescent="0.3">
      <c r="A15" s="59"/>
      <c r="B15" s="283"/>
      <c r="C15" s="302"/>
      <c r="D15" s="24" t="s">
        <v>261</v>
      </c>
      <c r="E15" s="9" t="s">
        <v>112</v>
      </c>
      <c r="F15" s="124">
        <v>8730</v>
      </c>
      <c r="G15" s="124">
        <v>8730</v>
      </c>
      <c r="H15" s="19">
        <f>G15-F15</f>
        <v>0</v>
      </c>
      <c r="I15" s="77">
        <f t="shared" ref="I15" si="8">G15/F15*100</f>
        <v>100</v>
      </c>
    </row>
    <row r="16" spans="1:9" s="143" customFormat="1" ht="21" customHeight="1" thickBot="1" x14ac:dyDescent="0.3">
      <c r="B16" s="144"/>
      <c r="C16" s="145" t="s">
        <v>265</v>
      </c>
      <c r="D16" s="146"/>
      <c r="E16" s="147"/>
      <c r="F16" s="148">
        <f>SUM(F12:F15)</f>
        <v>11548</v>
      </c>
      <c r="G16" s="148">
        <f>SUM(G12:G15)</f>
        <v>11548</v>
      </c>
      <c r="H16" s="149">
        <f>G16-F16</f>
        <v>0</v>
      </c>
      <c r="I16" s="152">
        <f>G16/F16*100</f>
        <v>100</v>
      </c>
    </row>
    <row r="17" spans="1:9" ht="86.25" customHeight="1" thickBot="1" x14ac:dyDescent="0.3">
      <c r="A17" s="59"/>
      <c r="B17" s="25">
        <v>3</v>
      </c>
      <c r="C17" s="26" t="s">
        <v>10</v>
      </c>
      <c r="D17" s="27" t="s">
        <v>113</v>
      </c>
      <c r="E17" s="7" t="s">
        <v>104</v>
      </c>
      <c r="F17" s="97">
        <v>4</v>
      </c>
      <c r="G17" s="97">
        <v>4</v>
      </c>
      <c r="H17" s="14">
        <f t="shared" ref="H17" si="9">G17-F17</f>
        <v>0</v>
      </c>
      <c r="I17" s="98">
        <f t="shared" ref="I17" si="10">G17/F17*100</f>
        <v>100</v>
      </c>
    </row>
    <row r="18" spans="1:9" s="143" customFormat="1" ht="21.75" customHeight="1" thickBot="1" x14ac:dyDescent="0.3">
      <c r="B18" s="144"/>
      <c r="C18" s="145" t="s">
        <v>265</v>
      </c>
      <c r="D18" s="146"/>
      <c r="E18" s="147"/>
      <c r="F18" s="148">
        <f>F17</f>
        <v>4</v>
      </c>
      <c r="G18" s="148">
        <f>SUM(G17)</f>
        <v>4</v>
      </c>
      <c r="H18" s="149">
        <f>G18-F18</f>
        <v>0</v>
      </c>
      <c r="I18" s="150">
        <f>G18/F18*100</f>
        <v>100</v>
      </c>
    </row>
    <row r="19" spans="1:9" ht="42.75" customHeight="1" x14ac:dyDescent="0.25">
      <c r="A19" s="59"/>
      <c r="B19" s="274">
        <v>4</v>
      </c>
      <c r="C19" s="277" t="s">
        <v>12</v>
      </c>
      <c r="D19" s="28" t="s">
        <v>114</v>
      </c>
      <c r="E19" s="13" t="s">
        <v>111</v>
      </c>
      <c r="F19" s="99">
        <v>680</v>
      </c>
      <c r="G19" s="99">
        <v>606</v>
      </c>
      <c r="H19" s="14">
        <f t="shared" ref="H19" si="11">G19-F19</f>
        <v>-74</v>
      </c>
      <c r="I19" s="98">
        <f>G19/F19*100</f>
        <v>89.117647058823536</v>
      </c>
    </row>
    <row r="20" spans="1:9" ht="57" customHeight="1" x14ac:dyDescent="0.25">
      <c r="A20" s="59"/>
      <c r="B20" s="275"/>
      <c r="C20" s="278"/>
      <c r="D20" s="23" t="s">
        <v>125</v>
      </c>
      <c r="E20" s="29" t="s">
        <v>111</v>
      </c>
      <c r="F20" s="87">
        <v>19</v>
      </c>
      <c r="G20" s="87">
        <v>20</v>
      </c>
      <c r="H20" s="17">
        <f t="shared" ref="H20:H21" si="12">G20-F20</f>
        <v>1</v>
      </c>
      <c r="I20" s="88">
        <f t="shared" ref="I20:I21" si="13">G20/F20*100</f>
        <v>105.26315789473684</v>
      </c>
    </row>
    <row r="21" spans="1:9" ht="71.25" customHeight="1" thickBot="1" x14ac:dyDescent="0.3">
      <c r="A21" s="59"/>
      <c r="B21" s="283"/>
      <c r="C21" s="284"/>
      <c r="D21" s="30" t="s">
        <v>115</v>
      </c>
      <c r="E21" s="18" t="s">
        <v>111</v>
      </c>
      <c r="F21" s="89">
        <v>40</v>
      </c>
      <c r="G21" s="89">
        <v>108</v>
      </c>
      <c r="H21" s="19">
        <f t="shared" si="12"/>
        <v>68</v>
      </c>
      <c r="I21" s="77">
        <f t="shared" si="13"/>
        <v>270</v>
      </c>
    </row>
    <row r="22" spans="1:9" s="143" customFormat="1" ht="27" customHeight="1" thickBot="1" x14ac:dyDescent="0.3">
      <c r="B22" s="144"/>
      <c r="C22" s="145" t="s">
        <v>265</v>
      </c>
      <c r="D22" s="146"/>
      <c r="E22" s="147"/>
      <c r="F22" s="148">
        <f>F19+F20+F21</f>
        <v>739</v>
      </c>
      <c r="G22" s="148">
        <f>G19+G20+G21</f>
        <v>734</v>
      </c>
      <c r="H22" s="149">
        <f t="shared" ref="H22:H28" si="14">G22-F22</f>
        <v>-5</v>
      </c>
      <c r="I22" s="150">
        <f t="shared" ref="I22:I27" si="15">G22/F22*100</f>
        <v>99.323410013531799</v>
      </c>
    </row>
    <row r="23" spans="1:9" ht="60" customHeight="1" x14ac:dyDescent="0.25">
      <c r="A23" s="59"/>
      <c r="B23" s="252">
        <v>5</v>
      </c>
      <c r="C23" s="250" t="s">
        <v>15</v>
      </c>
      <c r="D23" s="31" t="s">
        <v>262</v>
      </c>
      <c r="E23" s="13" t="s">
        <v>116</v>
      </c>
      <c r="F23" s="99">
        <v>69</v>
      </c>
      <c r="G23" s="100">
        <v>56</v>
      </c>
      <c r="H23" s="14">
        <f t="shared" si="14"/>
        <v>-13</v>
      </c>
      <c r="I23" s="98">
        <f t="shared" si="15"/>
        <v>81.159420289855078</v>
      </c>
    </row>
    <row r="24" spans="1:9" ht="63.75" thickBot="1" x14ac:dyDescent="0.3">
      <c r="A24" s="59"/>
      <c r="B24" s="253"/>
      <c r="C24" s="251"/>
      <c r="D24" s="32" t="s">
        <v>263</v>
      </c>
      <c r="E24" s="61" t="s">
        <v>116</v>
      </c>
      <c r="F24" s="89">
        <v>9583</v>
      </c>
      <c r="G24" s="101">
        <v>9588</v>
      </c>
      <c r="H24" s="19">
        <f t="shared" si="14"/>
        <v>5</v>
      </c>
      <c r="I24" s="77">
        <f t="shared" si="15"/>
        <v>100.05217572785141</v>
      </c>
    </row>
    <row r="25" spans="1:9" s="143" customFormat="1" ht="16.5" thickBot="1" x14ac:dyDescent="0.3">
      <c r="B25" s="144"/>
      <c r="C25" s="145" t="s">
        <v>265</v>
      </c>
      <c r="D25" s="146"/>
      <c r="E25" s="147"/>
      <c r="F25" s="148">
        <f>F23+F24</f>
        <v>9652</v>
      </c>
      <c r="G25" s="148">
        <f>G23+G24</f>
        <v>9644</v>
      </c>
      <c r="H25" s="149">
        <f t="shared" si="14"/>
        <v>-8</v>
      </c>
      <c r="I25" s="150">
        <f t="shared" si="15"/>
        <v>99.91711562370493</v>
      </c>
    </row>
    <row r="26" spans="1:9" ht="121.5" customHeight="1" x14ac:dyDescent="0.25">
      <c r="A26" s="59"/>
      <c r="B26" s="252">
        <v>6</v>
      </c>
      <c r="C26" s="250" t="s">
        <v>17</v>
      </c>
      <c r="D26" s="31" t="s">
        <v>118</v>
      </c>
      <c r="E26" s="13" t="s">
        <v>117</v>
      </c>
      <c r="F26" s="99">
        <v>79</v>
      </c>
      <c r="G26" s="99">
        <v>87</v>
      </c>
      <c r="H26" s="14" t="s">
        <v>277</v>
      </c>
      <c r="I26" s="98">
        <f t="shared" si="15"/>
        <v>110.12658227848102</v>
      </c>
    </row>
    <row r="27" spans="1:9" ht="159" customHeight="1" thickBot="1" x14ac:dyDescent="0.3">
      <c r="A27" s="59"/>
      <c r="B27" s="253"/>
      <c r="C27" s="251"/>
      <c r="D27" s="32" t="s">
        <v>119</v>
      </c>
      <c r="E27" s="18" t="s">
        <v>117</v>
      </c>
      <c r="F27" s="89">
        <v>100</v>
      </c>
      <c r="G27" s="89">
        <v>100</v>
      </c>
      <c r="H27" s="19" t="s">
        <v>277</v>
      </c>
      <c r="I27" s="77">
        <f t="shared" si="15"/>
        <v>100</v>
      </c>
    </row>
    <row r="28" spans="1:9" s="59" customFormat="1" ht="30.75" customHeight="1" thickBot="1" x14ac:dyDescent="0.3">
      <c r="B28" s="41"/>
      <c r="C28" s="44" t="s">
        <v>265</v>
      </c>
      <c r="D28" s="75"/>
      <c r="E28" s="42"/>
      <c r="F28" s="90">
        <f>F26+F27</f>
        <v>179</v>
      </c>
      <c r="G28" s="90">
        <f>G26+G27</f>
        <v>187</v>
      </c>
      <c r="H28" s="45">
        <f t="shared" si="14"/>
        <v>8</v>
      </c>
      <c r="I28" s="77">
        <f t="shared" ref="I28" si="16">G28/F28*100</f>
        <v>104.46927374301676</v>
      </c>
    </row>
    <row r="29" spans="1:9" ht="48.75" customHeight="1" x14ac:dyDescent="0.25">
      <c r="A29" s="59"/>
      <c r="B29" s="280">
        <v>7</v>
      </c>
      <c r="C29" s="250" t="s">
        <v>19</v>
      </c>
      <c r="D29" s="31" t="s">
        <v>120</v>
      </c>
      <c r="E29" s="13" t="s">
        <v>108</v>
      </c>
      <c r="F29" s="102">
        <v>4180</v>
      </c>
      <c r="G29" s="102">
        <v>4355</v>
      </c>
      <c r="H29" s="33">
        <f t="shared" ref="H29:H32" si="17">G29-F29</f>
        <v>175</v>
      </c>
      <c r="I29" s="103">
        <f t="shared" ref="I29:I33" si="18">G29/F29*100</f>
        <v>104.1866028708134</v>
      </c>
    </row>
    <row r="30" spans="1:9" ht="48.75" customHeight="1" x14ac:dyDescent="0.25">
      <c r="A30" s="59"/>
      <c r="B30" s="281"/>
      <c r="C30" s="256"/>
      <c r="D30" s="34" t="s">
        <v>121</v>
      </c>
      <c r="E30" s="16" t="s">
        <v>108</v>
      </c>
      <c r="F30" s="93">
        <v>1020</v>
      </c>
      <c r="G30" s="93">
        <v>1020</v>
      </c>
      <c r="H30" s="22">
        <f t="shared" si="17"/>
        <v>0</v>
      </c>
      <c r="I30" s="94">
        <f t="shared" si="18"/>
        <v>100</v>
      </c>
    </row>
    <row r="31" spans="1:9" ht="60" customHeight="1" x14ac:dyDescent="0.25">
      <c r="A31" s="59"/>
      <c r="B31" s="281"/>
      <c r="C31" s="256"/>
      <c r="D31" s="34" t="s">
        <v>122</v>
      </c>
      <c r="E31" s="16" t="s">
        <v>108</v>
      </c>
      <c r="F31" s="93">
        <v>400</v>
      </c>
      <c r="G31" s="93">
        <v>372</v>
      </c>
      <c r="H31" s="22">
        <f t="shared" si="17"/>
        <v>-28</v>
      </c>
      <c r="I31" s="94">
        <f t="shared" si="18"/>
        <v>93</v>
      </c>
    </row>
    <row r="32" spans="1:9" ht="45.75" customHeight="1" thickBot="1" x14ac:dyDescent="0.3">
      <c r="A32" s="59"/>
      <c r="B32" s="282"/>
      <c r="C32" s="251"/>
      <c r="D32" s="32" t="s">
        <v>123</v>
      </c>
      <c r="E32" s="18" t="s">
        <v>124</v>
      </c>
      <c r="F32" s="89">
        <v>10800</v>
      </c>
      <c r="G32" s="89">
        <v>10275</v>
      </c>
      <c r="H32" s="19">
        <f t="shared" si="17"/>
        <v>-525</v>
      </c>
      <c r="I32" s="77">
        <f t="shared" si="18"/>
        <v>95.138888888888886</v>
      </c>
    </row>
    <row r="33" spans="1:9" s="143" customFormat="1" ht="17.25" customHeight="1" thickBot="1" x14ac:dyDescent="0.3">
      <c r="B33" s="144"/>
      <c r="C33" s="145" t="s">
        <v>265</v>
      </c>
      <c r="D33" s="146"/>
      <c r="E33" s="147"/>
      <c r="F33" s="148">
        <f>SUM(F29:F32)</f>
        <v>16400</v>
      </c>
      <c r="G33" s="148">
        <f>SUM(G29:G32)</f>
        <v>16022</v>
      </c>
      <c r="H33" s="149">
        <f>G33-F33</f>
        <v>-378</v>
      </c>
      <c r="I33" s="150">
        <f t="shared" si="18"/>
        <v>97.695121951219505</v>
      </c>
    </row>
    <row r="34" spans="1:9" ht="37.5" customHeight="1" x14ac:dyDescent="0.25">
      <c r="A34" s="59"/>
      <c r="B34" s="274">
        <v>8</v>
      </c>
      <c r="C34" s="277" t="s">
        <v>21</v>
      </c>
      <c r="D34" s="31" t="s">
        <v>126</v>
      </c>
      <c r="E34" s="13" t="s">
        <v>104</v>
      </c>
      <c r="F34" s="125">
        <v>1</v>
      </c>
      <c r="G34" s="125">
        <v>1</v>
      </c>
      <c r="H34" s="33">
        <f t="shared" ref="H34:H36" si="19">G34-F34</f>
        <v>0</v>
      </c>
      <c r="I34" s="103">
        <f t="shared" ref="I34:I37" si="20">G34/F34*100</f>
        <v>100</v>
      </c>
    </row>
    <row r="35" spans="1:9" ht="53.25" customHeight="1" x14ac:dyDescent="0.25">
      <c r="A35" s="59"/>
      <c r="B35" s="275"/>
      <c r="C35" s="278"/>
      <c r="D35" s="34" t="s">
        <v>127</v>
      </c>
      <c r="E35" s="16" t="s">
        <v>104</v>
      </c>
      <c r="F35" s="84">
        <v>1</v>
      </c>
      <c r="G35" s="84">
        <v>1</v>
      </c>
      <c r="H35" s="22">
        <f t="shared" si="19"/>
        <v>0</v>
      </c>
      <c r="I35" s="94">
        <f t="shared" si="20"/>
        <v>100</v>
      </c>
    </row>
    <row r="36" spans="1:9" ht="142.5" customHeight="1" thickBot="1" x14ac:dyDescent="0.3">
      <c r="A36" s="59"/>
      <c r="B36" s="275"/>
      <c r="C36" s="278"/>
      <c r="D36" s="34" t="s">
        <v>128</v>
      </c>
      <c r="E36" s="16" t="s">
        <v>108</v>
      </c>
      <c r="F36" s="84">
        <v>4</v>
      </c>
      <c r="G36" s="84">
        <v>4</v>
      </c>
      <c r="H36" s="22">
        <f t="shared" si="19"/>
        <v>0</v>
      </c>
      <c r="I36" s="77">
        <f t="shared" si="20"/>
        <v>100</v>
      </c>
    </row>
    <row r="37" spans="1:9" s="143" customFormat="1" ht="18.75" customHeight="1" thickBot="1" x14ac:dyDescent="0.3">
      <c r="B37" s="144"/>
      <c r="C37" s="145" t="s">
        <v>265</v>
      </c>
      <c r="D37" s="146"/>
      <c r="E37" s="147"/>
      <c r="F37" s="148">
        <f>F34+F35+F36</f>
        <v>6</v>
      </c>
      <c r="G37" s="148">
        <f>G34+G35+G36</f>
        <v>6</v>
      </c>
      <c r="H37" s="149">
        <f>G37-F37</f>
        <v>0</v>
      </c>
      <c r="I37" s="153">
        <f t="shared" si="20"/>
        <v>100</v>
      </c>
    </row>
    <row r="38" spans="1:9" ht="63" customHeight="1" x14ac:dyDescent="0.25">
      <c r="A38" s="59"/>
      <c r="B38" s="274">
        <v>9</v>
      </c>
      <c r="C38" s="277" t="s">
        <v>23</v>
      </c>
      <c r="D38" s="35" t="s">
        <v>129</v>
      </c>
      <c r="E38" s="36" t="s">
        <v>108</v>
      </c>
      <c r="F38" s="97">
        <v>1085</v>
      </c>
      <c r="G38" s="97">
        <v>1188</v>
      </c>
      <c r="H38" s="33">
        <f t="shared" ref="H38:H40" si="21">G38-F38</f>
        <v>103</v>
      </c>
      <c r="I38" s="103">
        <f t="shared" ref="I38:I43" si="22">G38/F38*100</f>
        <v>109.4930875576037</v>
      </c>
    </row>
    <row r="39" spans="1:9" ht="94.5" x14ac:dyDescent="0.25">
      <c r="A39" s="59"/>
      <c r="B39" s="275"/>
      <c r="C39" s="278"/>
      <c r="D39" s="20" t="s">
        <v>130</v>
      </c>
      <c r="E39" s="37" t="s">
        <v>117</v>
      </c>
      <c r="F39" s="95">
        <v>50</v>
      </c>
      <c r="G39" s="95">
        <v>50</v>
      </c>
      <c r="H39" s="22">
        <f t="shared" si="21"/>
        <v>0</v>
      </c>
      <c r="I39" s="94">
        <f t="shared" si="22"/>
        <v>100</v>
      </c>
    </row>
    <row r="40" spans="1:9" ht="48" thickBot="1" x14ac:dyDescent="0.3">
      <c r="A40" s="59"/>
      <c r="B40" s="276"/>
      <c r="C40" s="279"/>
      <c r="D40" s="38" t="s">
        <v>131</v>
      </c>
      <c r="E40" s="39" t="s">
        <v>108</v>
      </c>
      <c r="F40" s="104">
        <v>1460</v>
      </c>
      <c r="G40" s="104">
        <v>1460</v>
      </c>
      <c r="H40" s="22">
        <f t="shared" si="21"/>
        <v>0</v>
      </c>
      <c r="I40" s="77">
        <f t="shared" si="22"/>
        <v>100</v>
      </c>
    </row>
    <row r="41" spans="1:9" s="143" customFormat="1" ht="16.5" thickBot="1" x14ac:dyDescent="0.3">
      <c r="B41" s="144"/>
      <c r="C41" s="145" t="s">
        <v>265</v>
      </c>
      <c r="D41" s="146"/>
      <c r="E41" s="147"/>
      <c r="F41" s="148">
        <f>F38+F39+F40</f>
        <v>2595</v>
      </c>
      <c r="G41" s="148">
        <f>G38+G39+G40</f>
        <v>2698</v>
      </c>
      <c r="H41" s="149">
        <f>G41-F41</f>
        <v>103</v>
      </c>
      <c r="I41" s="153">
        <f t="shared" si="22"/>
        <v>103.96917148362235</v>
      </c>
    </row>
    <row r="42" spans="1:9" ht="78.75" x14ac:dyDescent="0.25">
      <c r="A42" s="59"/>
      <c r="B42" s="288">
        <v>10</v>
      </c>
      <c r="C42" s="277" t="s">
        <v>27</v>
      </c>
      <c r="D42" s="35" t="s">
        <v>132</v>
      </c>
      <c r="E42" s="13" t="s">
        <v>117</v>
      </c>
      <c r="F42" s="97">
        <v>57</v>
      </c>
      <c r="G42" s="97">
        <v>57</v>
      </c>
      <c r="H42" s="14" t="s">
        <v>277</v>
      </c>
      <c r="I42" s="98">
        <f t="shared" si="22"/>
        <v>100</v>
      </c>
    </row>
    <row r="43" spans="1:9" ht="220.5" x14ac:dyDescent="0.25">
      <c r="A43" s="59"/>
      <c r="B43" s="289"/>
      <c r="C43" s="278"/>
      <c r="D43" s="20" t="s">
        <v>133</v>
      </c>
      <c r="E43" s="16" t="s">
        <v>117</v>
      </c>
      <c r="F43" s="95">
        <v>30</v>
      </c>
      <c r="G43" s="95">
        <v>30</v>
      </c>
      <c r="H43" s="17" t="s">
        <v>277</v>
      </c>
      <c r="I43" s="88">
        <f t="shared" si="22"/>
        <v>100</v>
      </c>
    </row>
    <row r="44" spans="1:9" x14ac:dyDescent="0.25">
      <c r="A44" s="59"/>
      <c r="B44" s="289"/>
      <c r="C44" s="278"/>
      <c r="D44" s="20" t="s">
        <v>143</v>
      </c>
      <c r="E44" s="16" t="s">
        <v>117</v>
      </c>
      <c r="F44" s="95">
        <v>3.6</v>
      </c>
      <c r="G44" s="95">
        <v>3.6</v>
      </c>
      <c r="H44" s="17" t="s">
        <v>277</v>
      </c>
      <c r="I44" s="88">
        <f t="shared" ref="I44:I58" si="23">G44/F44*100</f>
        <v>100</v>
      </c>
    </row>
    <row r="45" spans="1:9" ht="31.5" x14ac:dyDescent="0.25">
      <c r="A45" s="59"/>
      <c r="B45" s="289"/>
      <c r="C45" s="278"/>
      <c r="D45" s="20" t="s">
        <v>134</v>
      </c>
      <c r="E45" s="16" t="s">
        <v>117</v>
      </c>
      <c r="F45" s="126">
        <v>20</v>
      </c>
      <c r="G45" s="126">
        <v>20</v>
      </c>
      <c r="H45" s="17" t="s">
        <v>277</v>
      </c>
      <c r="I45" s="88">
        <f t="shared" si="23"/>
        <v>100</v>
      </c>
    </row>
    <row r="46" spans="1:9" ht="78.75" x14ac:dyDescent="0.25">
      <c r="A46" s="59"/>
      <c r="B46" s="289"/>
      <c r="C46" s="278"/>
      <c r="D46" s="20" t="s">
        <v>135</v>
      </c>
      <c r="E46" s="16" t="s">
        <v>142</v>
      </c>
      <c r="F46" s="95">
        <v>8</v>
      </c>
      <c r="G46" s="95">
        <v>8</v>
      </c>
      <c r="H46" s="17" t="s">
        <v>277</v>
      </c>
      <c r="I46" s="88">
        <f t="shared" si="23"/>
        <v>100</v>
      </c>
    </row>
    <row r="47" spans="1:9" ht="104.25" customHeight="1" x14ac:dyDescent="0.25">
      <c r="A47" s="59"/>
      <c r="B47" s="289"/>
      <c r="C47" s="278"/>
      <c r="D47" s="142" t="s">
        <v>269</v>
      </c>
      <c r="E47" s="16" t="s">
        <v>117</v>
      </c>
      <c r="F47" s="95">
        <v>3</v>
      </c>
      <c r="G47" s="95">
        <v>3.9</v>
      </c>
      <c r="H47" s="17" t="s">
        <v>277</v>
      </c>
      <c r="I47" s="88">
        <f t="shared" si="23"/>
        <v>130</v>
      </c>
    </row>
    <row r="48" spans="1:9" ht="93" customHeight="1" x14ac:dyDescent="0.25">
      <c r="A48" s="59"/>
      <c r="B48" s="289"/>
      <c r="C48" s="278"/>
      <c r="D48" s="142" t="s">
        <v>136</v>
      </c>
      <c r="E48" s="16" t="s">
        <v>117</v>
      </c>
      <c r="F48" s="95">
        <v>0.8</v>
      </c>
      <c r="G48" s="95">
        <v>0</v>
      </c>
      <c r="H48" s="17" t="s">
        <v>277</v>
      </c>
      <c r="I48" s="88">
        <v>0</v>
      </c>
    </row>
    <row r="49" spans="1:9" ht="47.25" x14ac:dyDescent="0.25">
      <c r="A49" s="59"/>
      <c r="B49" s="289"/>
      <c r="C49" s="278"/>
      <c r="D49" s="20" t="s">
        <v>137</v>
      </c>
      <c r="E49" s="16" t="s">
        <v>117</v>
      </c>
      <c r="F49" s="95">
        <v>100</v>
      </c>
      <c r="G49" s="95">
        <v>100</v>
      </c>
      <c r="H49" s="17" t="s">
        <v>277</v>
      </c>
      <c r="I49" s="88">
        <f t="shared" si="23"/>
        <v>100</v>
      </c>
    </row>
    <row r="50" spans="1:9" ht="78.75" x14ac:dyDescent="0.25">
      <c r="A50" s="59"/>
      <c r="B50" s="289"/>
      <c r="C50" s="278"/>
      <c r="D50" s="20" t="s">
        <v>138</v>
      </c>
      <c r="E50" s="16" t="s">
        <v>117</v>
      </c>
      <c r="F50" s="95">
        <v>100</v>
      </c>
      <c r="G50" s="95">
        <v>101.4</v>
      </c>
      <c r="H50" s="17" t="s">
        <v>277</v>
      </c>
      <c r="I50" s="88">
        <f t="shared" si="23"/>
        <v>101.4</v>
      </c>
    </row>
    <row r="51" spans="1:9" ht="78.75" x14ac:dyDescent="0.25">
      <c r="A51" s="59"/>
      <c r="B51" s="289"/>
      <c r="C51" s="278"/>
      <c r="D51" s="20" t="s">
        <v>139</v>
      </c>
      <c r="E51" s="16" t="s">
        <v>117</v>
      </c>
      <c r="F51" s="95">
        <v>100</v>
      </c>
      <c r="G51" s="95">
        <v>100</v>
      </c>
      <c r="H51" s="17" t="s">
        <v>277</v>
      </c>
      <c r="I51" s="88">
        <f t="shared" si="23"/>
        <v>100</v>
      </c>
    </row>
    <row r="52" spans="1:9" ht="63" customHeight="1" x14ac:dyDescent="0.25">
      <c r="A52" s="59"/>
      <c r="B52" s="289"/>
      <c r="C52" s="278"/>
      <c r="D52" s="20" t="s">
        <v>140</v>
      </c>
      <c r="E52" s="16" t="s">
        <v>117</v>
      </c>
      <c r="F52" s="95">
        <v>100</v>
      </c>
      <c r="G52" s="95">
        <v>100</v>
      </c>
      <c r="H52" s="17" t="s">
        <v>277</v>
      </c>
      <c r="I52" s="88">
        <f t="shared" si="23"/>
        <v>100</v>
      </c>
    </row>
    <row r="53" spans="1:9" ht="111" thickBot="1" x14ac:dyDescent="0.3">
      <c r="A53" s="59"/>
      <c r="B53" s="291"/>
      <c r="C53" s="284"/>
      <c r="D53" s="40" t="s">
        <v>141</v>
      </c>
      <c r="E53" s="18" t="s">
        <v>117</v>
      </c>
      <c r="F53" s="96">
        <v>99</v>
      </c>
      <c r="G53" s="96">
        <v>100</v>
      </c>
      <c r="H53" s="19" t="s">
        <v>277</v>
      </c>
      <c r="I53" s="77">
        <f t="shared" si="23"/>
        <v>101.01010101010101</v>
      </c>
    </row>
    <row r="54" spans="1:9" s="143" customFormat="1" ht="16.5" thickBot="1" x14ac:dyDescent="0.3">
      <c r="B54" s="144"/>
      <c r="C54" s="145" t="s">
        <v>265</v>
      </c>
      <c r="D54" s="146"/>
      <c r="E54" s="147"/>
      <c r="F54" s="148">
        <f>SUM(F42:F53)</f>
        <v>621.4</v>
      </c>
      <c r="G54" s="148">
        <f>SUM(G42:G53)</f>
        <v>623.9</v>
      </c>
      <c r="H54" s="149">
        <f>G54-F54</f>
        <v>2.5</v>
      </c>
      <c r="I54" s="150">
        <f t="shared" si="23"/>
        <v>100.40231734792404</v>
      </c>
    </row>
    <row r="55" spans="1:9" ht="110.25" customHeight="1" thickBot="1" x14ac:dyDescent="0.3">
      <c r="A55" s="59"/>
      <c r="B55" s="41">
        <v>11</v>
      </c>
      <c r="C55" s="42" t="s">
        <v>31</v>
      </c>
      <c r="D55" s="43" t="s">
        <v>278</v>
      </c>
      <c r="E55" s="44" t="s">
        <v>279</v>
      </c>
      <c r="F55" s="127">
        <v>122</v>
      </c>
      <c r="G55" s="127">
        <v>122</v>
      </c>
      <c r="H55" s="45">
        <f t="shared" ref="H55:H57" si="24">G55-F55</f>
        <v>0</v>
      </c>
      <c r="I55" s="105">
        <f t="shared" si="23"/>
        <v>100</v>
      </c>
    </row>
    <row r="56" spans="1:9" s="143" customFormat="1" ht="16.5" customHeight="1" thickBot="1" x14ac:dyDescent="0.3">
      <c r="B56" s="144"/>
      <c r="C56" s="145" t="s">
        <v>265</v>
      </c>
      <c r="D56" s="146"/>
      <c r="E56" s="147"/>
      <c r="F56" s="148">
        <f>F55</f>
        <v>122</v>
      </c>
      <c r="G56" s="148">
        <f>G55</f>
        <v>122</v>
      </c>
      <c r="H56" s="149">
        <f>G56-F56</f>
        <v>0</v>
      </c>
      <c r="I56" s="150">
        <f t="shared" ref="I56" si="25">G56/F56*100</f>
        <v>100</v>
      </c>
    </row>
    <row r="57" spans="1:9" ht="63.75" thickBot="1" x14ac:dyDescent="0.3">
      <c r="A57" s="59"/>
      <c r="B57" s="41">
        <v>12</v>
      </c>
      <c r="C57" s="42" t="s">
        <v>33</v>
      </c>
      <c r="D57" s="43" t="s">
        <v>144</v>
      </c>
      <c r="E57" s="44" t="s">
        <v>145</v>
      </c>
      <c r="F57" s="127">
        <v>4</v>
      </c>
      <c r="G57" s="127">
        <v>4</v>
      </c>
      <c r="H57" s="106">
        <f t="shared" si="24"/>
        <v>0</v>
      </c>
      <c r="I57" s="107">
        <f t="shared" si="23"/>
        <v>100</v>
      </c>
    </row>
    <row r="58" spans="1:9" s="143" customFormat="1" ht="18.75" customHeight="1" thickBot="1" x14ac:dyDescent="0.3">
      <c r="B58" s="144"/>
      <c r="C58" s="145" t="s">
        <v>265</v>
      </c>
      <c r="D58" s="146"/>
      <c r="E58" s="147"/>
      <c r="F58" s="148">
        <f>F57</f>
        <v>4</v>
      </c>
      <c r="G58" s="148">
        <f>G57</f>
        <v>4</v>
      </c>
      <c r="H58" s="149">
        <f>G58-F58</f>
        <v>0</v>
      </c>
      <c r="I58" s="150">
        <f t="shared" si="23"/>
        <v>100</v>
      </c>
    </row>
    <row r="59" spans="1:9" ht="85.5" customHeight="1" x14ac:dyDescent="0.25">
      <c r="A59" s="59"/>
      <c r="B59" s="252">
        <v>13</v>
      </c>
      <c r="C59" s="250" t="s">
        <v>35</v>
      </c>
      <c r="D59" s="31" t="s">
        <v>146</v>
      </c>
      <c r="E59" s="46" t="s">
        <v>147</v>
      </c>
      <c r="F59" s="81">
        <v>64.05</v>
      </c>
      <c r="G59" s="81">
        <v>61.72</v>
      </c>
      <c r="H59" s="108">
        <f>F59-G59</f>
        <v>2.3299999999999983</v>
      </c>
      <c r="I59" s="109">
        <f>F59/G59*100</f>
        <v>103.77511341542449</v>
      </c>
    </row>
    <row r="60" spans="1:9" ht="86.25" customHeight="1" x14ac:dyDescent="0.25">
      <c r="A60" s="59"/>
      <c r="B60" s="257"/>
      <c r="C60" s="256"/>
      <c r="D60" s="34" t="s">
        <v>148</v>
      </c>
      <c r="E60" s="29" t="s">
        <v>149</v>
      </c>
      <c r="F60" s="80">
        <v>0.26</v>
      </c>
      <c r="G60" s="80">
        <v>0.21</v>
      </c>
      <c r="H60" s="110">
        <f>F60+G60</f>
        <v>0.47</v>
      </c>
      <c r="I60" s="111">
        <f>F60/G60*100</f>
        <v>123.80952380952381</v>
      </c>
    </row>
    <row r="61" spans="1:9" ht="73.5" customHeight="1" x14ac:dyDescent="0.25">
      <c r="A61" s="59"/>
      <c r="B61" s="257"/>
      <c r="C61" s="256"/>
      <c r="D61" s="34" t="s">
        <v>150</v>
      </c>
      <c r="E61" s="16" t="s">
        <v>151</v>
      </c>
      <c r="F61" s="80">
        <v>42.28</v>
      </c>
      <c r="G61" s="80">
        <v>38.32</v>
      </c>
      <c r="H61" s="110">
        <f>F61-G61</f>
        <v>3.9600000000000009</v>
      </c>
      <c r="I61" s="111">
        <f>F61/G61*100</f>
        <v>110.33402922755742</v>
      </c>
    </row>
    <row r="62" spans="1:9" ht="76.5" customHeight="1" x14ac:dyDescent="0.25">
      <c r="A62" s="59"/>
      <c r="B62" s="257"/>
      <c r="C62" s="256"/>
      <c r="D62" s="34" t="s">
        <v>152</v>
      </c>
      <c r="E62" s="16" t="s">
        <v>153</v>
      </c>
      <c r="F62" s="80">
        <v>16.45</v>
      </c>
      <c r="G62" s="80">
        <v>17.850000000000001</v>
      </c>
      <c r="H62" s="110">
        <f>F62-G62</f>
        <v>-1.4000000000000021</v>
      </c>
      <c r="I62" s="111">
        <f>F62/G62*100</f>
        <v>92.156862745098024</v>
      </c>
    </row>
    <row r="63" spans="1:9" ht="47.25" x14ac:dyDescent="0.25">
      <c r="A63" s="59"/>
      <c r="B63" s="257"/>
      <c r="C63" s="256"/>
      <c r="D63" s="34" t="s">
        <v>154</v>
      </c>
      <c r="E63" s="16" t="s">
        <v>155</v>
      </c>
      <c r="F63" s="80">
        <v>2.0099999999999998</v>
      </c>
      <c r="G63" s="80">
        <v>2.04</v>
      </c>
      <c r="H63" s="110">
        <f t="shared" ref="H63:H73" si="26">G63-F63</f>
        <v>3.0000000000000249E-2</v>
      </c>
      <c r="I63" s="111">
        <f t="shared" ref="I63:I75" si="27">G63/F63*100</f>
        <v>101.49253731343283</v>
      </c>
    </row>
    <row r="64" spans="1:9" ht="31.5" x14ac:dyDescent="0.25">
      <c r="A64" s="59"/>
      <c r="B64" s="257"/>
      <c r="C64" s="256"/>
      <c r="D64" s="34" t="s">
        <v>156</v>
      </c>
      <c r="E64" s="16" t="s">
        <v>167</v>
      </c>
      <c r="F64" s="80">
        <v>23.95</v>
      </c>
      <c r="G64" s="80">
        <v>24.56</v>
      </c>
      <c r="H64" s="110">
        <f t="shared" si="26"/>
        <v>0.60999999999999943</v>
      </c>
      <c r="I64" s="111">
        <f t="shared" si="27"/>
        <v>102.54697286012527</v>
      </c>
    </row>
    <row r="65" spans="1:9" ht="31.5" x14ac:dyDescent="0.25">
      <c r="A65" s="59"/>
      <c r="B65" s="257"/>
      <c r="C65" s="256"/>
      <c r="D65" s="34" t="s">
        <v>157</v>
      </c>
      <c r="E65" s="16" t="s">
        <v>158</v>
      </c>
      <c r="F65" s="80">
        <v>15.52</v>
      </c>
      <c r="G65" s="80">
        <v>15.54</v>
      </c>
      <c r="H65" s="110">
        <f t="shared" si="26"/>
        <v>1.9999999999999574E-2</v>
      </c>
      <c r="I65" s="111">
        <f t="shared" si="27"/>
        <v>100.12886597938144</v>
      </c>
    </row>
    <row r="66" spans="1:9" ht="47.25" x14ac:dyDescent="0.25">
      <c r="A66" s="59"/>
      <c r="B66" s="257"/>
      <c r="C66" s="256"/>
      <c r="D66" s="34" t="s">
        <v>159</v>
      </c>
      <c r="E66" s="16" t="s">
        <v>160</v>
      </c>
      <c r="F66" s="80">
        <v>52.51</v>
      </c>
      <c r="G66" s="80">
        <v>52.51</v>
      </c>
      <c r="H66" s="110">
        <f t="shared" si="26"/>
        <v>0</v>
      </c>
      <c r="I66" s="111">
        <f t="shared" si="27"/>
        <v>100</v>
      </c>
    </row>
    <row r="67" spans="1:9" ht="47.25" x14ac:dyDescent="0.25">
      <c r="A67" s="59"/>
      <c r="B67" s="257"/>
      <c r="C67" s="256"/>
      <c r="D67" s="34" t="s">
        <v>161</v>
      </c>
      <c r="E67" s="72" t="s">
        <v>256</v>
      </c>
      <c r="F67" s="110">
        <v>0.32</v>
      </c>
      <c r="G67" s="80">
        <v>0.32</v>
      </c>
      <c r="H67" s="110">
        <f t="shared" si="26"/>
        <v>0</v>
      </c>
      <c r="I67" s="111">
        <f t="shared" si="27"/>
        <v>100</v>
      </c>
    </row>
    <row r="68" spans="1:9" ht="47.25" x14ac:dyDescent="0.25">
      <c r="A68" s="59"/>
      <c r="B68" s="257"/>
      <c r="C68" s="256"/>
      <c r="D68" s="34" t="s">
        <v>162</v>
      </c>
      <c r="E68" s="16" t="s">
        <v>255</v>
      </c>
      <c r="F68" s="80">
        <v>158.72999999999999</v>
      </c>
      <c r="G68" s="80">
        <v>150.27000000000001</v>
      </c>
      <c r="H68" s="110">
        <f>F68-G68</f>
        <v>8.4599999999999795</v>
      </c>
      <c r="I68" s="111">
        <f>F68/G68*100</f>
        <v>105.6298662407666</v>
      </c>
    </row>
    <row r="69" spans="1:9" ht="69" customHeight="1" x14ac:dyDescent="0.25">
      <c r="A69" s="59"/>
      <c r="B69" s="257"/>
      <c r="C69" s="256"/>
      <c r="D69" s="34" t="s">
        <v>164</v>
      </c>
      <c r="E69" s="16" t="s">
        <v>163</v>
      </c>
      <c r="F69" s="80">
        <v>28</v>
      </c>
      <c r="G69" s="80">
        <v>11.58</v>
      </c>
      <c r="H69" s="110">
        <f>F69-G69</f>
        <v>16.420000000000002</v>
      </c>
      <c r="I69" s="111">
        <f>F69/G69*100</f>
        <v>241.79620034542313</v>
      </c>
    </row>
    <row r="70" spans="1:9" ht="54.75" customHeight="1" x14ac:dyDescent="0.25">
      <c r="A70" s="59"/>
      <c r="B70" s="257"/>
      <c r="C70" s="256"/>
      <c r="D70" s="34" t="s">
        <v>165</v>
      </c>
      <c r="E70" s="16" t="s">
        <v>117</v>
      </c>
      <c r="F70" s="80">
        <v>9</v>
      </c>
      <c r="G70" s="80">
        <v>9.2799999999999994</v>
      </c>
      <c r="H70" s="110" t="s">
        <v>277</v>
      </c>
      <c r="I70" s="111">
        <f>F70/G70*100</f>
        <v>96.982758620689651</v>
      </c>
    </row>
    <row r="71" spans="1:9" ht="38.25" customHeight="1" x14ac:dyDescent="0.25">
      <c r="A71" s="59"/>
      <c r="B71" s="257"/>
      <c r="C71" s="256"/>
      <c r="D71" s="34" t="s">
        <v>166</v>
      </c>
      <c r="E71" s="16" t="s">
        <v>117</v>
      </c>
      <c r="F71" s="80">
        <v>3.43</v>
      </c>
      <c r="G71" s="80">
        <v>7.76</v>
      </c>
      <c r="H71" s="110" t="s">
        <v>277</v>
      </c>
      <c r="I71" s="111">
        <f>F71/G71*100</f>
        <v>44.201030927835056</v>
      </c>
    </row>
    <row r="72" spans="1:9" ht="63" x14ac:dyDescent="0.25">
      <c r="A72" s="59"/>
      <c r="B72" s="257"/>
      <c r="C72" s="256"/>
      <c r="D72" s="34" t="s">
        <v>169</v>
      </c>
      <c r="E72" s="16" t="s">
        <v>168</v>
      </c>
      <c r="F72" s="80">
        <v>1</v>
      </c>
      <c r="G72" s="80">
        <v>0.57999999999999996</v>
      </c>
      <c r="H72" s="110">
        <f>F72-G72</f>
        <v>0.42000000000000004</v>
      </c>
      <c r="I72" s="111">
        <f>F72/G72*100</f>
        <v>172.41379310344828</v>
      </c>
    </row>
    <row r="73" spans="1:9" ht="47.25" x14ac:dyDescent="0.25">
      <c r="A73" s="59"/>
      <c r="B73" s="257"/>
      <c r="C73" s="256"/>
      <c r="D73" s="34" t="s">
        <v>170</v>
      </c>
      <c r="E73" s="16" t="s">
        <v>168</v>
      </c>
      <c r="F73" s="80">
        <v>1.41</v>
      </c>
      <c r="G73" s="80">
        <v>1.41</v>
      </c>
      <c r="H73" s="110">
        <f t="shared" si="26"/>
        <v>0</v>
      </c>
      <c r="I73" s="111">
        <f t="shared" si="27"/>
        <v>100</v>
      </c>
    </row>
    <row r="74" spans="1:9" ht="95.25" thickBot="1" x14ac:dyDescent="0.3">
      <c r="A74" s="59"/>
      <c r="B74" s="257"/>
      <c r="C74" s="256"/>
      <c r="D74" s="47" t="s">
        <v>172</v>
      </c>
      <c r="E74" s="21" t="s">
        <v>171</v>
      </c>
      <c r="F74" s="84">
        <v>3.56</v>
      </c>
      <c r="G74" s="84">
        <v>3.43</v>
      </c>
      <c r="H74" s="112">
        <f>F74-G74</f>
        <v>0.12999999999999989</v>
      </c>
      <c r="I74" s="113">
        <f>F74/G74*100</f>
        <v>103.79008746355684</v>
      </c>
    </row>
    <row r="75" spans="1:9" s="143" customFormat="1" ht="26.25" customHeight="1" thickBot="1" x14ac:dyDescent="0.3">
      <c r="B75" s="144"/>
      <c r="C75" s="145" t="s">
        <v>265</v>
      </c>
      <c r="D75" s="146"/>
      <c r="E75" s="147"/>
      <c r="F75" s="148">
        <f>F59+F60+F61+F62+F63+F64+F65+F66+F67+F68+F69+F70+F71+F72+F73+F74</f>
        <v>422.48</v>
      </c>
      <c r="G75" s="148">
        <f>G59+G60+G61+G62+G63+G64+G65+G66+G67+G68+G69+G70+G71+G72+G73+G74</f>
        <v>397.37999999999994</v>
      </c>
      <c r="H75" s="149">
        <f>G75-F75</f>
        <v>-25.10000000000008</v>
      </c>
      <c r="I75" s="150">
        <f t="shared" si="27"/>
        <v>94.058890361673903</v>
      </c>
    </row>
    <row r="76" spans="1:9" ht="64.5" customHeight="1" x14ac:dyDescent="0.25">
      <c r="A76" s="59"/>
      <c r="B76" s="285">
        <v>14</v>
      </c>
      <c r="C76" s="288" t="s">
        <v>38</v>
      </c>
      <c r="D76" s="31" t="s">
        <v>173</v>
      </c>
      <c r="E76" s="46" t="s">
        <v>108</v>
      </c>
      <c r="F76" s="81">
        <v>2300</v>
      </c>
      <c r="G76" s="81">
        <v>2300</v>
      </c>
      <c r="H76" s="114">
        <f t="shared" ref="H76:H79" si="28">G76-F76</f>
        <v>0</v>
      </c>
      <c r="I76" s="115">
        <f t="shared" ref="I76:I80" si="29">G76/F76*100</f>
        <v>100</v>
      </c>
    </row>
    <row r="77" spans="1:9" ht="47.25" x14ac:dyDescent="0.25">
      <c r="A77" s="59"/>
      <c r="B77" s="286"/>
      <c r="C77" s="289"/>
      <c r="D77" s="34" t="s">
        <v>174</v>
      </c>
      <c r="E77" s="48" t="s">
        <v>108</v>
      </c>
      <c r="F77" s="80">
        <v>1200</v>
      </c>
      <c r="G77" s="80">
        <v>1200</v>
      </c>
      <c r="H77" s="112">
        <f t="shared" si="28"/>
        <v>0</v>
      </c>
      <c r="I77" s="113">
        <f t="shared" si="29"/>
        <v>100</v>
      </c>
    </row>
    <row r="78" spans="1:9" ht="47.25" x14ac:dyDescent="0.25">
      <c r="A78" s="59"/>
      <c r="B78" s="286"/>
      <c r="C78" s="289"/>
      <c r="D78" s="34" t="s">
        <v>175</v>
      </c>
      <c r="E78" s="48" t="s">
        <v>108</v>
      </c>
      <c r="F78" s="80">
        <v>60</v>
      </c>
      <c r="G78" s="80">
        <v>60</v>
      </c>
      <c r="H78" s="112">
        <f t="shared" si="28"/>
        <v>0</v>
      </c>
      <c r="I78" s="113">
        <f t="shared" si="29"/>
        <v>100</v>
      </c>
    </row>
    <row r="79" spans="1:9" ht="79.5" thickBot="1" x14ac:dyDescent="0.3">
      <c r="A79" s="59"/>
      <c r="B79" s="287"/>
      <c r="C79" s="290"/>
      <c r="D79" s="47" t="s">
        <v>176</v>
      </c>
      <c r="E79" s="49" t="s">
        <v>108</v>
      </c>
      <c r="F79" s="84">
        <v>190</v>
      </c>
      <c r="G79" s="84">
        <v>190</v>
      </c>
      <c r="H79" s="112">
        <f t="shared" si="28"/>
        <v>0</v>
      </c>
      <c r="I79" s="113">
        <f t="shared" si="29"/>
        <v>100</v>
      </c>
    </row>
    <row r="80" spans="1:9" s="143" customFormat="1" ht="16.5" thickBot="1" x14ac:dyDescent="0.3">
      <c r="B80" s="144"/>
      <c r="C80" s="145" t="s">
        <v>265</v>
      </c>
      <c r="D80" s="146"/>
      <c r="E80" s="147"/>
      <c r="F80" s="148">
        <f>F76+F77+F78+F79</f>
        <v>3750</v>
      </c>
      <c r="G80" s="148">
        <f>G76+G77+G78+G79</f>
        <v>3750</v>
      </c>
      <c r="H80" s="149">
        <f>G80-F80</f>
        <v>0</v>
      </c>
      <c r="I80" s="150">
        <f t="shared" si="29"/>
        <v>100</v>
      </c>
    </row>
    <row r="81" spans="1:9" ht="31.5" x14ac:dyDescent="0.25">
      <c r="A81" s="59"/>
      <c r="B81" s="274">
        <v>15</v>
      </c>
      <c r="C81" s="277" t="s">
        <v>41</v>
      </c>
      <c r="D81" s="31" t="s">
        <v>177</v>
      </c>
      <c r="E81" s="13" t="s">
        <v>178</v>
      </c>
      <c r="F81" s="128">
        <v>161254</v>
      </c>
      <c r="G81" s="82">
        <v>117513</v>
      </c>
      <c r="H81" s="108">
        <f t="shared" ref="H81" si="30">G81-F81</f>
        <v>-43741</v>
      </c>
      <c r="I81" s="109">
        <f t="shared" ref="I81" si="31">G81/F81*100</f>
        <v>72.87447133094372</v>
      </c>
    </row>
    <row r="82" spans="1:9" ht="31.5" x14ac:dyDescent="0.25">
      <c r="A82" s="59"/>
      <c r="B82" s="275"/>
      <c r="C82" s="278"/>
      <c r="D82" s="34" t="s">
        <v>179</v>
      </c>
      <c r="E82" s="16" t="s">
        <v>181</v>
      </c>
      <c r="F82" s="80">
        <v>2.6560000000000001</v>
      </c>
      <c r="G82" s="129">
        <v>1.43</v>
      </c>
      <c r="H82" s="110">
        <f t="shared" ref="H82" si="32">G82-F82</f>
        <v>-1.2260000000000002</v>
      </c>
      <c r="I82" s="111">
        <f t="shared" ref="I82" si="33">G82/F82*100</f>
        <v>53.840361445783124</v>
      </c>
    </row>
    <row r="83" spans="1:9" ht="32.25" thickBot="1" x14ac:dyDescent="0.3">
      <c r="A83" s="59"/>
      <c r="B83" s="283"/>
      <c r="C83" s="284"/>
      <c r="D83" s="32" t="s">
        <v>180</v>
      </c>
      <c r="E83" s="18" t="s">
        <v>181</v>
      </c>
      <c r="F83" s="79">
        <v>2.25</v>
      </c>
      <c r="G83" s="83">
        <v>4.5599999999999996</v>
      </c>
      <c r="H83" s="116">
        <f t="shared" ref="H83" si="34">G83-F83</f>
        <v>2.3099999999999996</v>
      </c>
      <c r="I83" s="117">
        <f t="shared" ref="I83:I84" si="35">G83/F83*100</f>
        <v>202.66666666666663</v>
      </c>
    </row>
    <row r="84" spans="1:9" s="143" customFormat="1" ht="16.5" thickBot="1" x14ac:dyDescent="0.3">
      <c r="B84" s="144"/>
      <c r="C84" s="145" t="s">
        <v>265</v>
      </c>
      <c r="D84" s="146"/>
      <c r="E84" s="147"/>
      <c r="F84" s="148">
        <f>F81+F82+F83</f>
        <v>161258.90599999999</v>
      </c>
      <c r="G84" s="148">
        <f>G81+G82+G83</f>
        <v>117518.98999999999</v>
      </c>
      <c r="H84" s="149">
        <f>G84-F84</f>
        <v>-43739.915999999997</v>
      </c>
      <c r="I84" s="150">
        <f t="shared" si="35"/>
        <v>72.875968785252695</v>
      </c>
    </row>
    <row r="85" spans="1:9" ht="81" customHeight="1" x14ac:dyDescent="0.25">
      <c r="A85" s="59"/>
      <c r="B85" s="258">
        <v>16</v>
      </c>
      <c r="C85" s="261" t="s">
        <v>43</v>
      </c>
      <c r="D85" s="50" t="s">
        <v>182</v>
      </c>
      <c r="E85" s="13" t="s">
        <v>183</v>
      </c>
      <c r="F85" s="81">
        <v>39</v>
      </c>
      <c r="G85" s="130">
        <v>39</v>
      </c>
      <c r="H85" s="108">
        <f t="shared" ref="H85" si="36">G85-F85</f>
        <v>0</v>
      </c>
      <c r="I85" s="109">
        <f t="shared" ref="I85" si="37">G85/F85*100</f>
        <v>100</v>
      </c>
    </row>
    <row r="86" spans="1:9" ht="111.75" customHeight="1" x14ac:dyDescent="0.25">
      <c r="A86" s="59"/>
      <c r="B86" s="259"/>
      <c r="C86" s="262"/>
      <c r="D86" s="51" t="s">
        <v>184</v>
      </c>
      <c r="E86" s="52" t="s">
        <v>183</v>
      </c>
      <c r="F86" s="131">
        <v>10</v>
      </c>
      <c r="G86" s="132">
        <v>10</v>
      </c>
      <c r="H86" s="118">
        <f t="shared" ref="H86:H87" si="38">G86-F86</f>
        <v>0</v>
      </c>
      <c r="I86" s="119">
        <f t="shared" ref="I86:I87" si="39">G86/F86*100</f>
        <v>100</v>
      </c>
    </row>
    <row r="87" spans="1:9" ht="93.75" customHeight="1" thickBot="1" x14ac:dyDescent="0.3">
      <c r="A87" s="59"/>
      <c r="B87" s="260"/>
      <c r="C87" s="263"/>
      <c r="D87" s="54" t="s">
        <v>185</v>
      </c>
      <c r="E87" s="9" t="s">
        <v>183</v>
      </c>
      <c r="F87" s="96">
        <v>20</v>
      </c>
      <c r="G87" s="96">
        <v>45</v>
      </c>
      <c r="H87" s="120">
        <f t="shared" si="38"/>
        <v>25</v>
      </c>
      <c r="I87" s="121">
        <f t="shared" si="39"/>
        <v>225</v>
      </c>
    </row>
    <row r="88" spans="1:9" s="143" customFormat="1" ht="18" customHeight="1" thickBot="1" x14ac:dyDescent="0.3">
      <c r="B88" s="144"/>
      <c r="C88" s="145" t="s">
        <v>265</v>
      </c>
      <c r="D88" s="146"/>
      <c r="E88" s="147"/>
      <c r="F88" s="148">
        <f>F85+F86+F87</f>
        <v>69</v>
      </c>
      <c r="G88" s="148">
        <f>SUM(G85:G87)</f>
        <v>94</v>
      </c>
      <c r="H88" s="149">
        <f>G88-F88</f>
        <v>25</v>
      </c>
      <c r="I88" s="150">
        <f>G88/F88*100</f>
        <v>136.23188405797103</v>
      </c>
    </row>
    <row r="89" spans="1:9" s="59" customFormat="1" ht="96.75" customHeight="1" x14ac:dyDescent="0.25">
      <c r="B89" s="252">
        <v>17</v>
      </c>
      <c r="C89" s="250" t="s">
        <v>46</v>
      </c>
      <c r="D89" s="31" t="s">
        <v>186</v>
      </c>
      <c r="E89" s="168" t="s">
        <v>188</v>
      </c>
      <c r="F89" s="81">
        <v>7</v>
      </c>
      <c r="G89" s="81">
        <v>20</v>
      </c>
      <c r="H89" s="108">
        <f t="shared" ref="H89" si="40">G89-F89</f>
        <v>13</v>
      </c>
      <c r="I89" s="109">
        <f t="shared" ref="I89" si="41">G89/F89*100</f>
        <v>285.71428571428572</v>
      </c>
    </row>
    <row r="90" spans="1:9" s="59" customFormat="1" ht="81" customHeight="1" x14ac:dyDescent="0.25">
      <c r="B90" s="257"/>
      <c r="C90" s="256"/>
      <c r="D90" s="56" t="s">
        <v>187</v>
      </c>
      <c r="E90" s="169" t="s">
        <v>188</v>
      </c>
      <c r="F90" s="78">
        <v>50</v>
      </c>
      <c r="G90" s="80">
        <v>517</v>
      </c>
      <c r="H90" s="110">
        <f t="shared" ref="H90" si="42">G90-F90</f>
        <v>467</v>
      </c>
      <c r="I90" s="111" t="s">
        <v>277</v>
      </c>
    </row>
    <row r="91" spans="1:9" s="59" customFormat="1" ht="136.5" customHeight="1" x14ac:dyDescent="0.25">
      <c r="B91" s="257"/>
      <c r="C91" s="256"/>
      <c r="D91" s="56" t="s">
        <v>189</v>
      </c>
      <c r="E91" s="169" t="s">
        <v>190</v>
      </c>
      <c r="F91" s="78">
        <v>15</v>
      </c>
      <c r="G91" s="80">
        <v>221</v>
      </c>
      <c r="H91" s="110">
        <f t="shared" ref="H91:H92" si="43">G91-F91</f>
        <v>206</v>
      </c>
      <c r="I91" s="111" t="s">
        <v>277</v>
      </c>
    </row>
    <row r="92" spans="1:9" s="59" customFormat="1" ht="91.5" customHeight="1" thickBot="1" x14ac:dyDescent="0.3">
      <c r="B92" s="257"/>
      <c r="C92" s="256"/>
      <c r="D92" s="201" t="s">
        <v>191</v>
      </c>
      <c r="E92" s="167" t="s">
        <v>188</v>
      </c>
      <c r="F92" s="131">
        <v>2</v>
      </c>
      <c r="G92" s="131">
        <v>2</v>
      </c>
      <c r="H92" s="122">
        <f t="shared" si="43"/>
        <v>0</v>
      </c>
      <c r="I92" s="113">
        <f t="shared" ref="I92:I93" si="44">G92/F92*100</f>
        <v>100</v>
      </c>
    </row>
    <row r="93" spans="1:9" s="143" customFormat="1" ht="24" customHeight="1" thickBot="1" x14ac:dyDescent="0.3">
      <c r="B93" s="154"/>
      <c r="C93" s="155" t="s">
        <v>265</v>
      </c>
      <c r="D93" s="146"/>
      <c r="E93" s="147"/>
      <c r="F93" s="148">
        <f>F89+F90+F91+F92</f>
        <v>74</v>
      </c>
      <c r="G93" s="148">
        <f>SUM(G89:G92)</f>
        <v>760</v>
      </c>
      <c r="H93" s="149">
        <f>G93-F93</f>
        <v>686</v>
      </c>
      <c r="I93" s="152">
        <f t="shared" si="44"/>
        <v>1027.0270270270271</v>
      </c>
    </row>
    <row r="94" spans="1:9" ht="153" customHeight="1" x14ac:dyDescent="0.25">
      <c r="A94" s="59"/>
      <c r="B94" s="274">
        <v>18</v>
      </c>
      <c r="C94" s="292" t="s">
        <v>48</v>
      </c>
      <c r="D94" s="133" t="s">
        <v>192</v>
      </c>
      <c r="E94" s="74" t="s">
        <v>194</v>
      </c>
      <c r="F94" s="78">
        <v>13</v>
      </c>
      <c r="G94" s="78">
        <v>54.225999999999999</v>
      </c>
      <c r="H94" s="122">
        <f t="shared" ref="H94:H95" si="45">G94-F94</f>
        <v>41.225999999999999</v>
      </c>
      <c r="I94" s="119">
        <f t="shared" ref="I94:I95" si="46">G94/F94*100</f>
        <v>417.12307692307695</v>
      </c>
    </row>
    <row r="95" spans="1:9" ht="27" customHeight="1" x14ac:dyDescent="0.25">
      <c r="A95" s="59"/>
      <c r="B95" s="275"/>
      <c r="C95" s="278"/>
      <c r="D95" s="34" t="s">
        <v>193</v>
      </c>
      <c r="E95" s="16" t="s">
        <v>194</v>
      </c>
      <c r="F95" s="80">
        <v>45</v>
      </c>
      <c r="G95" s="80">
        <v>47.512</v>
      </c>
      <c r="H95" s="110">
        <f t="shared" si="45"/>
        <v>2.5120000000000005</v>
      </c>
      <c r="I95" s="111">
        <f t="shared" si="46"/>
        <v>105.58222222222223</v>
      </c>
    </row>
    <row r="96" spans="1:9" ht="78" customHeight="1" x14ac:dyDescent="0.25">
      <c r="A96" s="59"/>
      <c r="B96" s="275"/>
      <c r="C96" s="278"/>
      <c r="D96" s="34" t="s">
        <v>195</v>
      </c>
      <c r="E96" s="16" t="s">
        <v>109</v>
      </c>
      <c r="F96" s="80">
        <v>10</v>
      </c>
      <c r="G96" s="80">
        <v>13</v>
      </c>
      <c r="H96" s="110">
        <f t="shared" ref="H96" si="47">G96-F96</f>
        <v>3</v>
      </c>
      <c r="I96" s="111">
        <f t="shared" ref="I96:I98" si="48">G96/F96*100</f>
        <v>130</v>
      </c>
    </row>
    <row r="97" spans="1:9" ht="56.25" customHeight="1" thickBot="1" x14ac:dyDescent="0.3">
      <c r="A97" s="59"/>
      <c r="B97" s="283"/>
      <c r="C97" s="284"/>
      <c r="D97" s="47" t="s">
        <v>197</v>
      </c>
      <c r="E97" s="18" t="s">
        <v>196</v>
      </c>
      <c r="F97" s="79">
        <v>240</v>
      </c>
      <c r="G97" s="79">
        <v>121</v>
      </c>
      <c r="H97" s="116">
        <f>F97-G97</f>
        <v>119</v>
      </c>
      <c r="I97" s="117">
        <f>F97/G97*100</f>
        <v>198.34710743801654</v>
      </c>
    </row>
    <row r="98" spans="1:9" s="151" customFormat="1" ht="29.25" customHeight="1" thickBot="1" x14ac:dyDescent="0.3">
      <c r="A98" s="143"/>
      <c r="B98" s="144"/>
      <c r="C98" s="145" t="s">
        <v>265</v>
      </c>
      <c r="D98" s="146"/>
      <c r="E98" s="147"/>
      <c r="F98" s="148">
        <f>SUM(F94:F97)</f>
        <v>308</v>
      </c>
      <c r="G98" s="148">
        <f>SUM(G94:G97)</f>
        <v>235.738</v>
      </c>
      <c r="H98" s="149">
        <f>G98-F98</f>
        <v>-72.262</v>
      </c>
      <c r="I98" s="150">
        <f t="shared" si="48"/>
        <v>76.538311688311694</v>
      </c>
    </row>
    <row r="99" spans="1:9" ht="45" customHeight="1" x14ac:dyDescent="0.25">
      <c r="A99" s="59"/>
      <c r="B99" s="252">
        <v>19</v>
      </c>
      <c r="C99" s="250" t="s">
        <v>51</v>
      </c>
      <c r="D99" s="34" t="s">
        <v>198</v>
      </c>
      <c r="E99" s="46" t="s">
        <v>199</v>
      </c>
      <c r="F99" s="128">
        <v>2000</v>
      </c>
      <c r="G99" s="81">
        <v>2450</v>
      </c>
      <c r="H99" s="108">
        <f t="shared" ref="H99" si="49">G99-F99</f>
        <v>450</v>
      </c>
      <c r="I99" s="109">
        <f t="shared" ref="I99" si="50">G99/F99*100</f>
        <v>122.50000000000001</v>
      </c>
    </row>
    <row r="100" spans="1:9" x14ac:dyDescent="0.25">
      <c r="A100" s="59"/>
      <c r="B100" s="257"/>
      <c r="C100" s="256"/>
      <c r="D100" s="34" t="s">
        <v>200</v>
      </c>
      <c r="E100" s="16" t="s">
        <v>201</v>
      </c>
      <c r="F100" s="80">
        <v>500</v>
      </c>
      <c r="G100" s="80">
        <v>510</v>
      </c>
      <c r="H100" s="110">
        <f>G100-F100</f>
        <v>10</v>
      </c>
      <c r="I100" s="111">
        <f>G100/F100*100</f>
        <v>102</v>
      </c>
    </row>
    <row r="101" spans="1:9" ht="48" customHeight="1" x14ac:dyDescent="0.25">
      <c r="A101" s="59"/>
      <c r="B101" s="257"/>
      <c r="C101" s="256"/>
      <c r="D101" s="34" t="s">
        <v>202</v>
      </c>
      <c r="E101" s="16" t="s">
        <v>203</v>
      </c>
      <c r="F101" s="80">
        <v>1</v>
      </c>
      <c r="G101" s="80">
        <v>1</v>
      </c>
      <c r="H101" s="110">
        <f>G101-F101</f>
        <v>0</v>
      </c>
      <c r="I101" s="111">
        <f>G101/F101*100</f>
        <v>100</v>
      </c>
    </row>
    <row r="102" spans="1:9" ht="48" customHeight="1" x14ac:dyDescent="0.25">
      <c r="A102" s="59"/>
      <c r="B102" s="257"/>
      <c r="C102" s="256"/>
      <c r="D102" s="34" t="s">
        <v>204</v>
      </c>
      <c r="E102" s="16" t="s">
        <v>203</v>
      </c>
      <c r="F102" s="80">
        <v>2</v>
      </c>
      <c r="G102" s="80">
        <v>2</v>
      </c>
      <c r="H102" s="110">
        <f>G102-F102</f>
        <v>0</v>
      </c>
      <c r="I102" s="111">
        <f>G102/F102*100</f>
        <v>100</v>
      </c>
    </row>
    <row r="103" spans="1:9" ht="48" customHeight="1" thickBot="1" x14ac:dyDescent="0.3">
      <c r="A103" s="59"/>
      <c r="B103" s="253"/>
      <c r="C103" s="251"/>
      <c r="D103" s="32" t="s">
        <v>205</v>
      </c>
      <c r="E103" s="55" t="s">
        <v>206</v>
      </c>
      <c r="F103" s="89">
        <v>1</v>
      </c>
      <c r="G103" s="89">
        <v>1</v>
      </c>
      <c r="H103" s="116">
        <f>G103-F103</f>
        <v>0</v>
      </c>
      <c r="I103" s="117">
        <f>G103/F103*100</f>
        <v>100</v>
      </c>
    </row>
    <row r="104" spans="1:9" s="143" customFormat="1" ht="22.5" customHeight="1" thickBot="1" x14ac:dyDescent="0.3">
      <c r="B104" s="144"/>
      <c r="C104" s="145" t="s">
        <v>265</v>
      </c>
      <c r="D104" s="146"/>
      <c r="E104" s="147"/>
      <c r="F104" s="148">
        <f>SUM(F99:F103)</f>
        <v>2504</v>
      </c>
      <c r="G104" s="148">
        <f>SUM(G99:G103)</f>
        <v>2964</v>
      </c>
      <c r="H104" s="149">
        <f>G104-F104</f>
        <v>460</v>
      </c>
      <c r="I104" s="150">
        <f t="shared" ref="I104" si="51">G104/F104*100</f>
        <v>118.37060702875399</v>
      </c>
    </row>
    <row r="105" spans="1:9" x14ac:dyDescent="0.25">
      <c r="A105" s="59"/>
      <c r="B105" s="274">
        <v>20</v>
      </c>
      <c r="C105" s="277" t="s">
        <v>71</v>
      </c>
      <c r="D105" s="56" t="s">
        <v>207</v>
      </c>
      <c r="E105" s="13" t="s">
        <v>213</v>
      </c>
      <c r="F105" s="99">
        <v>6150</v>
      </c>
      <c r="G105" s="99">
        <v>6240</v>
      </c>
      <c r="H105" s="108">
        <f t="shared" ref="H105:H109" si="52">G105-F105</f>
        <v>90</v>
      </c>
      <c r="I105" s="109">
        <f t="shared" ref="I105:I111" si="53">G105/F105*100</f>
        <v>101.46341463414635</v>
      </c>
    </row>
    <row r="106" spans="1:9" ht="46.5" customHeight="1" x14ac:dyDescent="0.25">
      <c r="A106" s="59"/>
      <c r="B106" s="275"/>
      <c r="C106" s="278"/>
      <c r="D106" s="34" t="s">
        <v>208</v>
      </c>
      <c r="E106" s="16" t="s">
        <v>213</v>
      </c>
      <c r="F106" s="87">
        <v>202</v>
      </c>
      <c r="G106" s="87">
        <v>202</v>
      </c>
      <c r="H106" s="110">
        <f t="shared" si="52"/>
        <v>0</v>
      </c>
      <c r="I106" s="111">
        <f t="shared" si="53"/>
        <v>100</v>
      </c>
    </row>
    <row r="107" spans="1:9" ht="46.5" customHeight="1" x14ac:dyDescent="0.25">
      <c r="A107" s="59"/>
      <c r="B107" s="275"/>
      <c r="C107" s="278"/>
      <c r="D107" s="34" t="s">
        <v>209</v>
      </c>
      <c r="E107" s="16" t="s">
        <v>108</v>
      </c>
      <c r="F107" s="87">
        <v>3072</v>
      </c>
      <c r="G107" s="87">
        <v>3108</v>
      </c>
      <c r="H107" s="110">
        <f t="shared" si="52"/>
        <v>36</v>
      </c>
      <c r="I107" s="111">
        <f t="shared" si="53"/>
        <v>101.171875</v>
      </c>
    </row>
    <row r="108" spans="1:9" ht="80.25" customHeight="1" x14ac:dyDescent="0.25">
      <c r="A108" s="59"/>
      <c r="B108" s="275"/>
      <c r="C108" s="278"/>
      <c r="D108" s="34" t="s">
        <v>210</v>
      </c>
      <c r="E108" s="16" t="s">
        <v>117</v>
      </c>
      <c r="F108" s="87">
        <v>24</v>
      </c>
      <c r="G108" s="87">
        <v>24</v>
      </c>
      <c r="H108" s="110" t="s">
        <v>277</v>
      </c>
      <c r="I108" s="111">
        <f t="shared" si="53"/>
        <v>100</v>
      </c>
    </row>
    <row r="109" spans="1:9" ht="80.25" customHeight="1" x14ac:dyDescent="0.25">
      <c r="A109" s="59"/>
      <c r="B109" s="275"/>
      <c r="C109" s="278"/>
      <c r="D109" s="34" t="s">
        <v>211</v>
      </c>
      <c r="E109" s="16" t="s">
        <v>213</v>
      </c>
      <c r="F109" s="87">
        <v>6</v>
      </c>
      <c r="G109" s="87">
        <v>10</v>
      </c>
      <c r="H109" s="110">
        <f t="shared" si="52"/>
        <v>4</v>
      </c>
      <c r="I109" s="111">
        <f t="shared" si="53"/>
        <v>166.66666666666669</v>
      </c>
    </row>
    <row r="110" spans="1:9" ht="64.5" customHeight="1" thickBot="1" x14ac:dyDescent="0.3">
      <c r="A110" s="59"/>
      <c r="B110" s="283"/>
      <c r="C110" s="284"/>
      <c r="D110" s="32" t="s">
        <v>212</v>
      </c>
      <c r="E110" s="18" t="s">
        <v>117</v>
      </c>
      <c r="F110" s="89">
        <v>16</v>
      </c>
      <c r="G110" s="89">
        <v>34</v>
      </c>
      <c r="H110" s="116" t="s">
        <v>277</v>
      </c>
      <c r="I110" s="117">
        <f t="shared" si="53"/>
        <v>212.5</v>
      </c>
    </row>
    <row r="111" spans="1:9" s="143" customFormat="1" ht="20.25" customHeight="1" thickBot="1" x14ac:dyDescent="0.3">
      <c r="B111" s="144"/>
      <c r="C111" s="145" t="s">
        <v>265</v>
      </c>
      <c r="D111" s="146"/>
      <c r="E111" s="147"/>
      <c r="F111" s="148">
        <f>SUM(F105:F110)</f>
        <v>9470</v>
      </c>
      <c r="G111" s="148">
        <f>SUM(G105:G110)</f>
        <v>9618</v>
      </c>
      <c r="H111" s="149">
        <f>G111-F111</f>
        <v>148</v>
      </c>
      <c r="I111" s="150">
        <f t="shared" si="53"/>
        <v>101.56282998944033</v>
      </c>
    </row>
    <row r="112" spans="1:9" ht="147" customHeight="1" thickBot="1" x14ac:dyDescent="0.3">
      <c r="A112" s="59"/>
      <c r="B112" s="25">
        <v>21</v>
      </c>
      <c r="C112" s="64" t="s">
        <v>54</v>
      </c>
      <c r="D112" s="57" t="s">
        <v>214</v>
      </c>
      <c r="E112" s="26" t="s">
        <v>215</v>
      </c>
      <c r="F112" s="125">
        <v>10</v>
      </c>
      <c r="G112" s="125">
        <v>8</v>
      </c>
      <c r="H112" s="114">
        <f t="shared" ref="H112" si="54">G112-F112</f>
        <v>-2</v>
      </c>
      <c r="I112" s="115">
        <f t="shared" ref="I112:I113" si="55">G112/F112*100</f>
        <v>80</v>
      </c>
    </row>
    <row r="113" spans="1:9" s="151" customFormat="1" ht="23.25" customHeight="1" thickBot="1" x14ac:dyDescent="0.3">
      <c r="A113" s="143"/>
      <c r="B113" s="144"/>
      <c r="C113" s="145" t="s">
        <v>265</v>
      </c>
      <c r="D113" s="146"/>
      <c r="E113" s="147"/>
      <c r="F113" s="148">
        <f>F112</f>
        <v>10</v>
      </c>
      <c r="G113" s="148">
        <f>G112</f>
        <v>8</v>
      </c>
      <c r="H113" s="149">
        <f>G113-F113</f>
        <v>-2</v>
      </c>
      <c r="I113" s="150">
        <f t="shared" si="55"/>
        <v>80</v>
      </c>
    </row>
    <row r="114" spans="1:9" ht="126" x14ac:dyDescent="0.25">
      <c r="A114" s="59"/>
      <c r="B114" s="274">
        <v>22</v>
      </c>
      <c r="C114" s="277" t="s">
        <v>56</v>
      </c>
      <c r="D114" s="31" t="s">
        <v>217</v>
      </c>
      <c r="E114" s="7" t="s">
        <v>216</v>
      </c>
      <c r="F114" s="99">
        <v>40</v>
      </c>
      <c r="G114" s="99">
        <v>40</v>
      </c>
      <c r="H114" s="108">
        <f t="shared" ref="H114" si="56">G114-F114</f>
        <v>0</v>
      </c>
      <c r="I114" s="109">
        <f t="shared" ref="I114" si="57">G114/F114*100</f>
        <v>100</v>
      </c>
    </row>
    <row r="115" spans="1:9" ht="63" x14ac:dyDescent="0.25">
      <c r="A115" s="59"/>
      <c r="B115" s="275"/>
      <c r="C115" s="278"/>
      <c r="D115" s="34" t="s">
        <v>218</v>
      </c>
      <c r="E115" s="4" t="s">
        <v>219</v>
      </c>
      <c r="F115" s="87">
        <v>208</v>
      </c>
      <c r="G115" s="87">
        <v>208</v>
      </c>
      <c r="H115" s="110">
        <f t="shared" ref="H115:H118" si="58">G115-F115</f>
        <v>0</v>
      </c>
      <c r="I115" s="111">
        <f>G115/F115*100</f>
        <v>100</v>
      </c>
    </row>
    <row r="116" spans="1:9" ht="78.75" x14ac:dyDescent="0.25">
      <c r="A116" s="59"/>
      <c r="B116" s="275"/>
      <c r="C116" s="278"/>
      <c r="D116" s="6" t="s">
        <v>220</v>
      </c>
      <c r="E116" s="4" t="s">
        <v>213</v>
      </c>
      <c r="F116" s="95">
        <v>1</v>
      </c>
      <c r="G116" s="95">
        <v>1</v>
      </c>
      <c r="H116" s="110">
        <f t="shared" si="58"/>
        <v>0</v>
      </c>
      <c r="I116" s="111">
        <f>G116/F116*100</f>
        <v>100</v>
      </c>
    </row>
    <row r="117" spans="1:9" ht="131.25" customHeight="1" x14ac:dyDescent="0.25">
      <c r="A117" s="59"/>
      <c r="B117" s="275"/>
      <c r="C117" s="278"/>
      <c r="D117" s="5" t="s">
        <v>222</v>
      </c>
      <c r="E117" s="4" t="s">
        <v>221</v>
      </c>
      <c r="F117" s="95">
        <v>2</v>
      </c>
      <c r="G117" s="95">
        <v>2</v>
      </c>
      <c r="H117" s="110">
        <f t="shared" si="58"/>
        <v>0</v>
      </c>
      <c r="I117" s="111">
        <f>G117/F117*100</f>
        <v>100</v>
      </c>
    </row>
    <row r="118" spans="1:9" ht="63" x14ac:dyDescent="0.25">
      <c r="A118" s="59"/>
      <c r="B118" s="275"/>
      <c r="C118" s="278"/>
      <c r="D118" s="5" t="s">
        <v>224</v>
      </c>
      <c r="E118" s="4" t="s">
        <v>233</v>
      </c>
      <c r="F118" s="95">
        <v>1</v>
      </c>
      <c r="G118" s="95">
        <v>1</v>
      </c>
      <c r="H118" s="110">
        <f t="shared" si="58"/>
        <v>0</v>
      </c>
      <c r="I118" s="111">
        <f>G118/F118*100</f>
        <v>100</v>
      </c>
    </row>
    <row r="119" spans="1:9" ht="94.5" x14ac:dyDescent="0.25">
      <c r="A119" s="59"/>
      <c r="B119" s="275"/>
      <c r="C119" s="278"/>
      <c r="D119" s="5" t="s">
        <v>225</v>
      </c>
      <c r="E119" s="4" t="s">
        <v>223</v>
      </c>
      <c r="F119" s="95">
        <v>18</v>
      </c>
      <c r="G119" s="95">
        <v>18</v>
      </c>
      <c r="H119" s="110">
        <f t="shared" ref="H119" si="59">G119-F119</f>
        <v>0</v>
      </c>
      <c r="I119" s="111">
        <f t="shared" ref="I119" si="60">G119/F119*100</f>
        <v>100</v>
      </c>
    </row>
    <row r="120" spans="1:9" ht="63" x14ac:dyDescent="0.25">
      <c r="A120" s="59"/>
      <c r="B120" s="275"/>
      <c r="C120" s="278"/>
      <c r="D120" s="5" t="s">
        <v>227</v>
      </c>
      <c r="E120" s="4" t="s">
        <v>226</v>
      </c>
      <c r="F120" s="95">
        <v>3440</v>
      </c>
      <c r="G120" s="95">
        <v>3440</v>
      </c>
      <c r="H120" s="110">
        <f t="shared" ref="H120:H124" si="61">G120-F120</f>
        <v>0</v>
      </c>
      <c r="I120" s="111">
        <f t="shared" ref="I120:I123" si="62">G120/F120*100</f>
        <v>100</v>
      </c>
    </row>
    <row r="121" spans="1:9" ht="94.5" x14ac:dyDescent="0.25">
      <c r="A121" s="59"/>
      <c r="B121" s="275"/>
      <c r="C121" s="278"/>
      <c r="D121" s="5" t="s">
        <v>280</v>
      </c>
      <c r="E121" s="73" t="s">
        <v>228</v>
      </c>
      <c r="F121" s="95">
        <v>1</v>
      </c>
      <c r="G121" s="95">
        <v>0</v>
      </c>
      <c r="H121" s="110">
        <f t="shared" si="61"/>
        <v>-1</v>
      </c>
      <c r="I121" s="111">
        <f t="shared" si="62"/>
        <v>0</v>
      </c>
    </row>
    <row r="122" spans="1:9" ht="94.5" x14ac:dyDescent="0.25">
      <c r="A122" s="59"/>
      <c r="B122" s="275"/>
      <c r="C122" s="278"/>
      <c r="D122" s="5" t="s">
        <v>229</v>
      </c>
      <c r="E122" s="11" t="s">
        <v>108</v>
      </c>
      <c r="F122" s="95">
        <v>3400</v>
      </c>
      <c r="G122" s="95">
        <v>3400</v>
      </c>
      <c r="H122" s="110">
        <f t="shared" si="61"/>
        <v>0</v>
      </c>
      <c r="I122" s="111">
        <f t="shared" si="62"/>
        <v>100</v>
      </c>
    </row>
    <row r="123" spans="1:9" ht="110.25" x14ac:dyDescent="0.25">
      <c r="A123" s="59"/>
      <c r="B123" s="275"/>
      <c r="C123" s="278"/>
      <c r="D123" s="5" t="s">
        <v>232</v>
      </c>
      <c r="E123" s="10" t="s">
        <v>230</v>
      </c>
      <c r="F123" s="95">
        <v>20</v>
      </c>
      <c r="G123" s="95">
        <v>0</v>
      </c>
      <c r="H123" s="110">
        <f t="shared" si="61"/>
        <v>-20</v>
      </c>
      <c r="I123" s="111">
        <f t="shared" si="62"/>
        <v>0</v>
      </c>
    </row>
    <row r="124" spans="1:9" ht="111" thickBot="1" x14ac:dyDescent="0.3">
      <c r="A124" s="59"/>
      <c r="B124" s="276"/>
      <c r="C124" s="279"/>
      <c r="D124" s="12" t="s">
        <v>231</v>
      </c>
      <c r="E124" s="8" t="s">
        <v>219</v>
      </c>
      <c r="F124" s="104">
        <v>10</v>
      </c>
      <c r="G124" s="104">
        <v>10</v>
      </c>
      <c r="H124" s="112">
        <f t="shared" si="61"/>
        <v>0</v>
      </c>
      <c r="I124" s="113">
        <f>G124/F124*100</f>
        <v>100</v>
      </c>
    </row>
    <row r="125" spans="1:9" s="143" customFormat="1" ht="16.5" thickBot="1" x14ac:dyDescent="0.3">
      <c r="B125" s="144"/>
      <c r="C125" s="145" t="s">
        <v>265</v>
      </c>
      <c r="D125" s="146"/>
      <c r="E125" s="147"/>
      <c r="F125" s="148">
        <f>SUM(F114:F124)</f>
        <v>7141</v>
      </c>
      <c r="G125" s="148">
        <f>SUM(G114:G124)</f>
        <v>7120</v>
      </c>
      <c r="H125" s="149">
        <f>G125-F125</f>
        <v>-21</v>
      </c>
      <c r="I125" s="150">
        <f t="shared" ref="I125" si="63">G125/F125*100</f>
        <v>99.705923540120438</v>
      </c>
    </row>
    <row r="126" spans="1:9" ht="31.5" x14ac:dyDescent="0.25">
      <c r="A126" s="59"/>
      <c r="B126" s="285">
        <v>23</v>
      </c>
      <c r="C126" s="288" t="s">
        <v>57</v>
      </c>
      <c r="D126" s="31" t="s">
        <v>234</v>
      </c>
      <c r="E126" s="46" t="s">
        <v>108</v>
      </c>
      <c r="F126" s="97">
        <v>228</v>
      </c>
      <c r="G126" s="97">
        <v>184</v>
      </c>
      <c r="H126" s="108">
        <f>F126-G126</f>
        <v>44</v>
      </c>
      <c r="I126" s="109">
        <f>F126/G126*100</f>
        <v>123.91304347826086</v>
      </c>
    </row>
    <row r="127" spans="1:9" ht="47.25" x14ac:dyDescent="0.25">
      <c r="A127" s="59"/>
      <c r="B127" s="286"/>
      <c r="C127" s="289"/>
      <c r="D127" s="34" t="s">
        <v>235</v>
      </c>
      <c r="E127" s="16" t="s">
        <v>108</v>
      </c>
      <c r="F127" s="95">
        <v>1666</v>
      </c>
      <c r="G127" s="95">
        <v>1433</v>
      </c>
      <c r="H127" s="110">
        <f>F127-G127</f>
        <v>233</v>
      </c>
      <c r="I127" s="111">
        <f>F127/G127*100</f>
        <v>116.25959525471039</v>
      </c>
    </row>
    <row r="128" spans="1:9" ht="31.5" x14ac:dyDescent="0.25">
      <c r="A128" s="59"/>
      <c r="B128" s="286"/>
      <c r="C128" s="289"/>
      <c r="D128" s="34" t="s">
        <v>236</v>
      </c>
      <c r="E128" s="16" t="s">
        <v>237</v>
      </c>
      <c r="F128" s="95">
        <v>194</v>
      </c>
      <c r="G128" s="95">
        <v>162</v>
      </c>
      <c r="H128" s="110">
        <f>F128-G128</f>
        <v>32</v>
      </c>
      <c r="I128" s="111">
        <f>F128/G128*100</f>
        <v>119.75308641975309</v>
      </c>
    </row>
    <row r="129" spans="1:9" ht="78.75" x14ac:dyDescent="0.25">
      <c r="A129" s="59"/>
      <c r="B129" s="286"/>
      <c r="C129" s="289"/>
      <c r="D129" s="34" t="s">
        <v>238</v>
      </c>
      <c r="E129" s="29" t="s">
        <v>239</v>
      </c>
      <c r="F129" s="95">
        <v>15</v>
      </c>
      <c r="G129" s="95">
        <v>19</v>
      </c>
      <c r="H129" s="110">
        <f t="shared" ref="H129:H143" si="64">G129-F129</f>
        <v>4</v>
      </c>
      <c r="I129" s="111">
        <f t="shared" ref="I129:I143" si="65">G129/F129*100</f>
        <v>126.66666666666666</v>
      </c>
    </row>
    <row r="130" spans="1:9" ht="47.25" x14ac:dyDescent="0.25">
      <c r="A130" s="59"/>
      <c r="B130" s="286"/>
      <c r="C130" s="289"/>
      <c r="D130" s="34" t="s">
        <v>240</v>
      </c>
      <c r="E130" s="16" t="s">
        <v>108</v>
      </c>
      <c r="F130" s="95">
        <v>30</v>
      </c>
      <c r="G130" s="95">
        <v>46</v>
      </c>
      <c r="H130" s="110">
        <f t="shared" si="64"/>
        <v>16</v>
      </c>
      <c r="I130" s="111">
        <f t="shared" si="65"/>
        <v>153.33333333333334</v>
      </c>
    </row>
    <row r="131" spans="1:9" ht="63" x14ac:dyDescent="0.25">
      <c r="A131" s="59"/>
      <c r="B131" s="286"/>
      <c r="C131" s="289"/>
      <c r="D131" s="34" t="s">
        <v>241</v>
      </c>
      <c r="E131" s="16" t="s">
        <v>239</v>
      </c>
      <c r="F131" s="95">
        <v>14</v>
      </c>
      <c r="G131" s="95">
        <v>18</v>
      </c>
      <c r="H131" s="110">
        <f t="shared" si="64"/>
        <v>4</v>
      </c>
      <c r="I131" s="111">
        <f t="shared" si="65"/>
        <v>128.57142857142858</v>
      </c>
    </row>
    <row r="132" spans="1:9" ht="95.25" thickBot="1" x14ac:dyDescent="0.3">
      <c r="A132" s="59"/>
      <c r="B132" s="287"/>
      <c r="C132" s="290"/>
      <c r="D132" s="47" t="s">
        <v>242</v>
      </c>
      <c r="E132" s="58" t="s">
        <v>239</v>
      </c>
      <c r="F132" s="104">
        <v>13</v>
      </c>
      <c r="G132" s="104">
        <v>13</v>
      </c>
      <c r="H132" s="112">
        <f t="shared" si="64"/>
        <v>0</v>
      </c>
      <c r="I132" s="117">
        <f t="shared" si="65"/>
        <v>100</v>
      </c>
    </row>
    <row r="133" spans="1:9" s="143" customFormat="1" ht="16.5" thickBot="1" x14ac:dyDescent="0.3">
      <c r="B133" s="144"/>
      <c r="C133" s="145" t="s">
        <v>265</v>
      </c>
      <c r="D133" s="146"/>
      <c r="E133" s="147"/>
      <c r="F133" s="148">
        <f>SUM(F126:F132)</f>
        <v>2160</v>
      </c>
      <c r="G133" s="148">
        <f>SUM(G126:G132)</f>
        <v>1875</v>
      </c>
      <c r="H133" s="149">
        <f>G133-F133</f>
        <v>-285</v>
      </c>
      <c r="I133" s="153">
        <f t="shared" si="65"/>
        <v>86.805555555555557</v>
      </c>
    </row>
    <row r="134" spans="1:9" ht="78.75" x14ac:dyDescent="0.25">
      <c r="A134" s="59"/>
      <c r="B134" s="274">
        <v>24</v>
      </c>
      <c r="C134" s="277" t="s">
        <v>58</v>
      </c>
      <c r="D134" s="31" t="s">
        <v>243</v>
      </c>
      <c r="E134" s="46" t="s">
        <v>108</v>
      </c>
      <c r="F134" s="97">
        <v>50</v>
      </c>
      <c r="G134" s="97">
        <v>50</v>
      </c>
      <c r="H134" s="108">
        <f t="shared" si="64"/>
        <v>0</v>
      </c>
      <c r="I134" s="109">
        <f t="shared" si="65"/>
        <v>100</v>
      </c>
    </row>
    <row r="135" spans="1:9" ht="63" x14ac:dyDescent="0.25">
      <c r="A135" s="59"/>
      <c r="B135" s="275"/>
      <c r="C135" s="278"/>
      <c r="D135" s="34" t="s">
        <v>244</v>
      </c>
      <c r="E135" s="16" t="s">
        <v>108</v>
      </c>
      <c r="F135" s="95">
        <v>15</v>
      </c>
      <c r="G135" s="95">
        <v>15</v>
      </c>
      <c r="H135" s="110">
        <f t="shared" si="64"/>
        <v>0</v>
      </c>
      <c r="I135" s="111">
        <f t="shared" si="65"/>
        <v>100</v>
      </c>
    </row>
    <row r="136" spans="1:9" ht="31.5" x14ac:dyDescent="0.25">
      <c r="A136" s="59"/>
      <c r="B136" s="275"/>
      <c r="C136" s="278"/>
      <c r="D136" s="34" t="s">
        <v>245</v>
      </c>
      <c r="E136" s="16" t="s">
        <v>239</v>
      </c>
      <c r="F136" s="95">
        <v>0</v>
      </c>
      <c r="G136" s="95">
        <v>0</v>
      </c>
      <c r="H136" s="110">
        <f t="shared" si="64"/>
        <v>0</v>
      </c>
      <c r="I136" s="111">
        <v>0</v>
      </c>
    </row>
    <row r="137" spans="1:9" ht="124.5" customHeight="1" x14ac:dyDescent="0.25">
      <c r="A137" s="59"/>
      <c r="B137" s="275"/>
      <c r="C137" s="278"/>
      <c r="D137" s="65" t="s">
        <v>246</v>
      </c>
      <c r="E137" s="29" t="s">
        <v>108</v>
      </c>
      <c r="F137" s="95">
        <v>10</v>
      </c>
      <c r="G137" s="95">
        <v>10</v>
      </c>
      <c r="H137" s="110">
        <f t="shared" si="64"/>
        <v>0</v>
      </c>
      <c r="I137" s="111">
        <f t="shared" si="65"/>
        <v>100</v>
      </c>
    </row>
    <row r="138" spans="1:9" ht="57" customHeight="1" x14ac:dyDescent="0.25">
      <c r="A138" s="59"/>
      <c r="B138" s="275"/>
      <c r="C138" s="278"/>
      <c r="D138" s="254" t="s">
        <v>247</v>
      </c>
      <c r="E138" s="16" t="s">
        <v>248</v>
      </c>
      <c r="F138" s="95">
        <v>10</v>
      </c>
      <c r="G138" s="95">
        <v>10</v>
      </c>
      <c r="H138" s="110">
        <f t="shared" si="64"/>
        <v>0</v>
      </c>
      <c r="I138" s="111">
        <f t="shared" si="65"/>
        <v>100</v>
      </c>
    </row>
    <row r="139" spans="1:9" ht="63" customHeight="1" x14ac:dyDescent="0.25">
      <c r="A139" s="59"/>
      <c r="B139" s="275"/>
      <c r="C139" s="278"/>
      <c r="D139" s="254"/>
      <c r="E139" s="16" t="s">
        <v>249</v>
      </c>
      <c r="F139" s="95">
        <v>1000</v>
      </c>
      <c r="G139" s="95">
        <v>1000</v>
      </c>
      <c r="H139" s="110">
        <f t="shared" si="64"/>
        <v>0</v>
      </c>
      <c r="I139" s="111">
        <f t="shared" si="65"/>
        <v>100</v>
      </c>
    </row>
    <row r="140" spans="1:9" ht="91.5" customHeight="1" x14ac:dyDescent="0.25">
      <c r="A140" s="59"/>
      <c r="B140" s="275"/>
      <c r="C140" s="278"/>
      <c r="D140" s="34" t="s">
        <v>250</v>
      </c>
      <c r="E140" s="29" t="s">
        <v>108</v>
      </c>
      <c r="F140" s="95">
        <v>45</v>
      </c>
      <c r="G140" s="95">
        <v>45</v>
      </c>
      <c r="H140" s="110">
        <f t="shared" si="64"/>
        <v>0</v>
      </c>
      <c r="I140" s="111">
        <f t="shared" si="65"/>
        <v>100</v>
      </c>
    </row>
    <row r="141" spans="1:9" ht="124.5" customHeight="1" x14ac:dyDescent="0.25">
      <c r="A141" s="59"/>
      <c r="B141" s="275"/>
      <c r="C141" s="278"/>
      <c r="D141" s="34" t="s">
        <v>251</v>
      </c>
      <c r="E141" s="16" t="s">
        <v>239</v>
      </c>
      <c r="F141" s="95">
        <v>75</v>
      </c>
      <c r="G141" s="95">
        <v>75</v>
      </c>
      <c r="H141" s="110">
        <f t="shared" si="64"/>
        <v>0</v>
      </c>
      <c r="I141" s="111">
        <f t="shared" si="65"/>
        <v>100</v>
      </c>
    </row>
    <row r="142" spans="1:9" ht="75" customHeight="1" x14ac:dyDescent="0.25">
      <c r="A142" s="59"/>
      <c r="B142" s="275"/>
      <c r="C142" s="278"/>
      <c r="D142" s="34" t="s">
        <v>252</v>
      </c>
      <c r="E142" s="16" t="s">
        <v>239</v>
      </c>
      <c r="F142" s="95">
        <v>5200</v>
      </c>
      <c r="G142" s="95">
        <v>5200</v>
      </c>
      <c r="H142" s="110">
        <f t="shared" si="64"/>
        <v>0</v>
      </c>
      <c r="I142" s="111">
        <f t="shared" si="65"/>
        <v>100</v>
      </c>
    </row>
    <row r="143" spans="1:9" ht="53.25" customHeight="1" thickBot="1" x14ac:dyDescent="0.3">
      <c r="A143" s="59"/>
      <c r="B143" s="283"/>
      <c r="C143" s="284"/>
      <c r="D143" s="32" t="s">
        <v>253</v>
      </c>
      <c r="E143" s="66" t="s">
        <v>239</v>
      </c>
      <c r="F143" s="96">
        <v>50</v>
      </c>
      <c r="G143" s="96">
        <v>50</v>
      </c>
      <c r="H143" s="116">
        <f t="shared" si="64"/>
        <v>0</v>
      </c>
      <c r="I143" s="117">
        <f t="shared" si="65"/>
        <v>100</v>
      </c>
    </row>
    <row r="144" spans="1:9" s="151" customFormat="1" ht="22.5" customHeight="1" thickBot="1" x14ac:dyDescent="0.3">
      <c r="A144" s="143"/>
      <c r="B144" s="156"/>
      <c r="C144" s="76" t="s">
        <v>265</v>
      </c>
      <c r="D144" s="157"/>
      <c r="E144" s="158"/>
      <c r="F144" s="159">
        <f>SUM(F134:F143)</f>
        <v>6455</v>
      </c>
      <c r="G144" s="159">
        <f>SUM(G134:G143)</f>
        <v>6455</v>
      </c>
      <c r="H144" s="160">
        <f>G144-F144</f>
        <v>0</v>
      </c>
      <c r="I144" s="86">
        <f t="shared" ref="I144" si="66">G144/F144*100</f>
        <v>100</v>
      </c>
    </row>
    <row r="145" spans="2:9" ht="39" customHeight="1" thickBot="1" x14ac:dyDescent="0.3">
      <c r="B145" s="141"/>
      <c r="C145" s="248" t="s">
        <v>266</v>
      </c>
      <c r="D145" s="249"/>
      <c r="E145" s="140"/>
      <c r="F145" s="202">
        <f>F11+F16+F18+F22+F25+F28+F33+F37+F41+F54+F56+F58+F75+F80+F84+F88+F93+F98+F104+F111+F113+F125+F133+F144</f>
        <v>235692.78599999999</v>
      </c>
      <c r="G145" s="202">
        <f>G11+G16+G18+G22+G25+G28+G33+G37+G41+G54+G56+G58+G75+G80+G84+G88+G93+G98+G104+G111+G113+G125+G133+G144</f>
        <v>192589.008</v>
      </c>
      <c r="H145" s="149">
        <f>G145-F145</f>
        <v>-43103.777999999991</v>
      </c>
      <c r="I145" s="152">
        <f>G145/F145*100</f>
        <v>81.711880651281362</v>
      </c>
    </row>
  </sheetData>
  <mergeCells count="51">
    <mergeCell ref="H3:I3"/>
    <mergeCell ref="B2:I2"/>
    <mergeCell ref="D9:D10"/>
    <mergeCell ref="C23:C24"/>
    <mergeCell ref="B23:B24"/>
    <mergeCell ref="C6:C10"/>
    <mergeCell ref="B12:B15"/>
    <mergeCell ref="C12:C15"/>
    <mergeCell ref="C19:C21"/>
    <mergeCell ref="B6:B10"/>
    <mergeCell ref="B19:B21"/>
    <mergeCell ref="B42:B53"/>
    <mergeCell ref="C42:C53"/>
    <mergeCell ref="B114:B124"/>
    <mergeCell ref="C114:C124"/>
    <mergeCell ref="B126:B132"/>
    <mergeCell ref="C126:C132"/>
    <mergeCell ref="B94:B97"/>
    <mergeCell ref="C94:C97"/>
    <mergeCell ref="B105:B110"/>
    <mergeCell ref="C105:C110"/>
    <mergeCell ref="B134:B143"/>
    <mergeCell ref="C134:C143"/>
    <mergeCell ref="C59:C74"/>
    <mergeCell ref="B59:B74"/>
    <mergeCell ref="B76:B79"/>
    <mergeCell ref="C76:C79"/>
    <mergeCell ref="B81:B83"/>
    <mergeCell ref="C81:C83"/>
    <mergeCell ref="B38:B40"/>
    <mergeCell ref="C38:C40"/>
    <mergeCell ref="B34:B36"/>
    <mergeCell ref="C34:C36"/>
    <mergeCell ref="C29:C32"/>
    <mergeCell ref="B29:B32"/>
    <mergeCell ref="C145:D145"/>
    <mergeCell ref="C26:C27"/>
    <mergeCell ref="B26:B27"/>
    <mergeCell ref="D138:D139"/>
    <mergeCell ref="B1:I1"/>
    <mergeCell ref="C89:C92"/>
    <mergeCell ref="B89:B92"/>
    <mergeCell ref="C99:C103"/>
    <mergeCell ref="B99:B103"/>
    <mergeCell ref="B85:B87"/>
    <mergeCell ref="C85:C87"/>
    <mergeCell ref="B3:B4"/>
    <mergeCell ref="C3:C4"/>
    <mergeCell ref="D3:D4"/>
    <mergeCell ref="E3:E4"/>
    <mergeCell ref="F3:G3"/>
  </mergeCells>
  <printOptions horizontalCentered="1"/>
  <pageMargins left="0" right="0" top="0" bottom="0" header="0" footer="0.31496062992125984"/>
  <pageSetup paperSize="9" scale="55" fitToHeight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>
      <selection activeCell="K20" sqref="K20"/>
    </sheetView>
  </sheetViews>
  <sheetFormatPr defaultRowHeight="15" x14ac:dyDescent="0.25"/>
  <sheetData>
    <row r="2" spans="1:1" x14ac:dyDescent="0.25">
      <c r="A2" t="s">
        <v>264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Табл 1_исп бюд обязат</vt:lpstr>
      <vt:lpstr>Табл 2_Оценка эф.прогр.</vt:lpstr>
      <vt:lpstr>Лист3</vt:lpstr>
      <vt:lpstr>'Табл 1_исп бюд обязат'!Заголовки_для_печати</vt:lpstr>
      <vt:lpstr>'Табл 2_Оценка эф.прогр.'!Заголовки_для_печати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2015-10-08T05:51:27Z</dcterms:modified>
</cp:coreProperties>
</file>